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eřejné zakázky\VZ 2021\Seifertova\DPS_Seifertova\Výkaz výměr\"/>
    </mc:Choice>
  </mc:AlternateContent>
  <bookViews>
    <workbookView xWindow="0" yWindow="0" windowWidth="28770" windowHeight="12360"/>
  </bookViews>
  <sheets>
    <sheet name="Rekapitulace stavby" sheetId="1" r:id="rId1"/>
    <sheet name="SO 101a - I. etapa - Komu..." sheetId="2" r:id="rId2"/>
    <sheet name="SO 101b - II.etapa - Komu..." sheetId="3" state="hidden" r:id="rId3"/>
    <sheet name="SO 101aa - I. etapa Sadov..." sheetId="4" r:id="rId4"/>
    <sheet name="SO 101bb - II. etapa Sado..." sheetId="5" state="hidden" r:id="rId5"/>
    <sheet name="SO 401a - I.etapa Veřejné..." sheetId="6" r:id="rId6"/>
    <sheet name="SO 401b - II.etapa Veřejn..." sheetId="7" state="hidden" r:id="rId7"/>
    <sheet name="Pokyny pro vyplnění" sheetId="8" r:id="rId8"/>
  </sheets>
  <definedNames>
    <definedName name="_xlnm._FilterDatabase" localSheetId="1" hidden="1">'SO 101a - I. etapa - Komu...'!$C$86:$K$335</definedName>
    <definedName name="_xlnm._FilterDatabase" localSheetId="3" hidden="1">'SO 101aa - I. etapa Sadov...'!$C$80:$K$85</definedName>
    <definedName name="_xlnm._FilterDatabase" localSheetId="2" hidden="1">'SO 101b - II.etapa - Komu...'!$C$86:$K$333</definedName>
    <definedName name="_xlnm._FilterDatabase" localSheetId="4" hidden="1">'SO 101bb - II. etapa Sado...'!$C$80:$K$85</definedName>
    <definedName name="_xlnm._FilterDatabase" localSheetId="5" hidden="1">'SO 401a - I.etapa Veřejné...'!$C$80:$K$85</definedName>
    <definedName name="_xlnm._FilterDatabase" localSheetId="6" hidden="1">'SO 401b - II.etapa Veřejn...'!$C$80:$K$85</definedName>
    <definedName name="_xlnm.Print_Titles" localSheetId="0">'Rekapitulace stavby'!$52:$52</definedName>
    <definedName name="_xlnm.Print_Titles" localSheetId="1">'SO 101a - I. etapa - Komu...'!$86:$86</definedName>
    <definedName name="_xlnm.Print_Titles" localSheetId="3">'SO 101aa - I. etapa Sadov...'!$80:$80</definedName>
    <definedName name="_xlnm.Print_Titles" localSheetId="2">'SO 101b - II.etapa - Komu...'!$86:$86</definedName>
    <definedName name="_xlnm.Print_Titles" localSheetId="4">'SO 101bb - II. etapa Sado...'!$80:$80</definedName>
    <definedName name="_xlnm.Print_Titles" localSheetId="5">'SO 401a - I.etapa Veřejné...'!$80:$80</definedName>
    <definedName name="_xlnm.Print_Titles" localSheetId="6">'SO 401b - II.etapa Veřejn...'!$80:$80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stavby'!$C$42:$AQ$61</definedName>
    <definedName name="_xlnm.Print_Area" localSheetId="1">'SO 101a - I. etapa - Komu...'!$C$4:$J$39,'SO 101a - I. etapa - Komu...'!$C$45:$J$68,'SO 101a - I. etapa - Komu...'!$C$74:$K$335</definedName>
    <definedName name="_xlnm.Print_Area" localSheetId="3">'SO 101aa - I. etapa Sadov...'!$C$4:$J$39,'SO 101aa - I. etapa Sadov...'!$C$45:$J$62,'SO 101aa - I. etapa Sadov...'!$C$68:$K$85</definedName>
    <definedName name="_xlnm.Print_Area" localSheetId="2">'SO 101b - II.etapa - Komu...'!$C$4:$J$39,'SO 101b - II.etapa - Komu...'!$C$45:$J$68,'SO 101b - II.etapa - Komu...'!$C$74:$K$333</definedName>
    <definedName name="_xlnm.Print_Area" localSheetId="4">'SO 101bb - II. etapa Sado...'!$C$4:$J$39,'SO 101bb - II. etapa Sado...'!$C$45:$J$62,'SO 101bb - II. etapa Sado...'!$C$68:$K$85</definedName>
    <definedName name="_xlnm.Print_Area" localSheetId="5">'SO 401a - I.etapa Veřejné...'!$C$4:$J$39,'SO 401a - I.etapa Veřejné...'!$C$45:$J$62,'SO 401a - I.etapa Veřejné...'!$C$68:$K$85</definedName>
    <definedName name="_xlnm.Print_Area" localSheetId="6">'SO 401b - II.etapa Veřejn...'!$C$4:$J$39,'SO 401b - II.etapa Veřejn...'!$C$45:$J$62,'SO 401b - II.etapa Veřejn...'!$C$68:$K$85</definedName>
  </definedNames>
  <calcPr calcId="152511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84" i="7"/>
  <c r="BH84" i="7"/>
  <c r="BG84" i="7"/>
  <c r="BF84" i="7"/>
  <c r="T84" i="7"/>
  <c r="T83" i="7" s="1"/>
  <c r="T82" i="7" s="1"/>
  <c r="T81" i="7" s="1"/>
  <c r="R84" i="7"/>
  <c r="R83" i="7" s="1"/>
  <c r="R82" i="7" s="1"/>
  <c r="R81" i="7" s="1"/>
  <c r="P84" i="7"/>
  <c r="P83" i="7" s="1"/>
  <c r="P82" i="7" s="1"/>
  <c r="P81" i="7" s="1"/>
  <c r="AU60" i="1" s="1"/>
  <c r="J77" i="7"/>
  <c r="F77" i="7"/>
  <c r="F75" i="7"/>
  <c r="E73" i="7"/>
  <c r="J54" i="7"/>
  <c r="F54" i="7"/>
  <c r="F52" i="7"/>
  <c r="E50" i="7"/>
  <c r="J24" i="7"/>
  <c r="E24" i="7"/>
  <c r="J78" i="7" s="1"/>
  <c r="J23" i="7"/>
  <c r="J18" i="7"/>
  <c r="E18" i="7"/>
  <c r="F78" i="7" s="1"/>
  <c r="J17" i="7"/>
  <c r="J12" i="7"/>
  <c r="J75" i="7"/>
  <c r="E7" i="7"/>
  <c r="E71" i="7"/>
  <c r="J37" i="6"/>
  <c r="J36" i="6"/>
  <c r="AY59" i="1" s="1"/>
  <c r="J35" i="6"/>
  <c r="AX59" i="1" s="1"/>
  <c r="BI84" i="6"/>
  <c r="BH84" i="6"/>
  <c r="BG84" i="6"/>
  <c r="F35" i="6" s="1"/>
  <c r="BB59" i="1" s="1"/>
  <c r="BF84" i="6"/>
  <c r="T84" i="6"/>
  <c r="T83" i="6" s="1"/>
  <c r="T82" i="6" s="1"/>
  <c r="T81" i="6" s="1"/>
  <c r="R84" i="6"/>
  <c r="R83" i="6" s="1"/>
  <c r="R82" i="6" s="1"/>
  <c r="R81" i="6" s="1"/>
  <c r="P84" i="6"/>
  <c r="P83" i="6" s="1"/>
  <c r="P82" i="6" s="1"/>
  <c r="P81" i="6" s="1"/>
  <c r="AU59" i="1" s="1"/>
  <c r="J77" i="6"/>
  <c r="F77" i="6"/>
  <c r="F75" i="6"/>
  <c r="E73" i="6"/>
  <c r="J54" i="6"/>
  <c r="F54" i="6"/>
  <c r="F52" i="6"/>
  <c r="E50" i="6"/>
  <c r="J24" i="6"/>
  <c r="E24" i="6"/>
  <c r="J78" i="6" s="1"/>
  <c r="J23" i="6"/>
  <c r="J18" i="6"/>
  <c r="E18" i="6"/>
  <c r="F78" i="6" s="1"/>
  <c r="J17" i="6"/>
  <c r="J12" i="6"/>
  <c r="J75" i="6"/>
  <c r="E7" i="6"/>
  <c r="E71" i="6"/>
  <c r="J37" i="5"/>
  <c r="J36" i="5"/>
  <c r="AY58" i="1" s="1"/>
  <c r="J35" i="5"/>
  <c r="AX58" i="1" s="1"/>
  <c r="BI84" i="5"/>
  <c r="F37" i="5" s="1"/>
  <c r="BD58" i="1" s="1"/>
  <c r="BH84" i="5"/>
  <c r="BG84" i="5"/>
  <c r="BF84" i="5"/>
  <c r="T84" i="5"/>
  <c r="T83" i="5" s="1"/>
  <c r="T82" i="5" s="1"/>
  <c r="T81" i="5" s="1"/>
  <c r="R84" i="5"/>
  <c r="R83" i="5" s="1"/>
  <c r="R82" i="5" s="1"/>
  <c r="R81" i="5" s="1"/>
  <c r="P84" i="5"/>
  <c r="P83" i="5" s="1"/>
  <c r="P82" i="5" s="1"/>
  <c r="P81" i="5" s="1"/>
  <c r="AU58" i="1" s="1"/>
  <c r="J77" i="5"/>
  <c r="F77" i="5"/>
  <c r="F75" i="5"/>
  <c r="E73" i="5"/>
  <c r="J54" i="5"/>
  <c r="F54" i="5"/>
  <c r="F52" i="5"/>
  <c r="E50" i="5"/>
  <c r="J24" i="5"/>
  <c r="E24" i="5"/>
  <c r="J78" i="5" s="1"/>
  <c r="J23" i="5"/>
  <c r="J18" i="5"/>
  <c r="E18" i="5"/>
  <c r="F55" i="5" s="1"/>
  <c r="J17" i="5"/>
  <c r="J12" i="5"/>
  <c r="J75" i="5"/>
  <c r="E7" i="5"/>
  <c r="E71" i="5"/>
  <c r="J37" i="4"/>
  <c r="J36" i="4"/>
  <c r="AY57" i="1" s="1"/>
  <c r="J35" i="4"/>
  <c r="AX57" i="1" s="1"/>
  <c r="BI84" i="4"/>
  <c r="BH84" i="4"/>
  <c r="BG84" i="4"/>
  <c r="F35" i="4" s="1"/>
  <c r="BB57" i="1" s="1"/>
  <c r="BF84" i="4"/>
  <c r="T84" i="4"/>
  <c r="T83" i="4" s="1"/>
  <c r="T82" i="4" s="1"/>
  <c r="T81" i="4" s="1"/>
  <c r="R84" i="4"/>
  <c r="R83" i="4" s="1"/>
  <c r="R82" i="4" s="1"/>
  <c r="R81" i="4" s="1"/>
  <c r="P84" i="4"/>
  <c r="P83" i="4" s="1"/>
  <c r="P82" i="4" s="1"/>
  <c r="P81" i="4" s="1"/>
  <c r="AU57" i="1" s="1"/>
  <c r="J77" i="4"/>
  <c r="F77" i="4"/>
  <c r="F75" i="4"/>
  <c r="E73" i="4"/>
  <c r="J54" i="4"/>
  <c r="F54" i="4"/>
  <c r="F52" i="4"/>
  <c r="E50" i="4"/>
  <c r="J24" i="4"/>
  <c r="E24" i="4"/>
  <c r="J55" i="4" s="1"/>
  <c r="J23" i="4"/>
  <c r="J18" i="4"/>
  <c r="E18" i="4"/>
  <c r="F55" i="4" s="1"/>
  <c r="J17" i="4"/>
  <c r="J12" i="4"/>
  <c r="J75" i="4"/>
  <c r="E7" i="4"/>
  <c r="E48" i="4"/>
  <c r="J37" i="3"/>
  <c r="J36" i="3"/>
  <c r="AY56" i="1" s="1"/>
  <c r="J35" i="3"/>
  <c r="AX56" i="1" s="1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J83" i="3"/>
  <c r="F83" i="3"/>
  <c r="F81" i="3"/>
  <c r="E79" i="3"/>
  <c r="J54" i="3"/>
  <c r="F54" i="3"/>
  <c r="F52" i="3"/>
  <c r="E50" i="3"/>
  <c r="J24" i="3"/>
  <c r="E24" i="3"/>
  <c r="J55" i="3"/>
  <c r="J23" i="3"/>
  <c r="J18" i="3"/>
  <c r="E18" i="3"/>
  <c r="F84" i="3"/>
  <c r="J17" i="3"/>
  <c r="J12" i="3"/>
  <c r="J81" i="3" s="1"/>
  <c r="E7" i="3"/>
  <c r="E77" i="3" s="1"/>
  <c r="J37" i="2"/>
  <c r="J36" i="2"/>
  <c r="AY55" i="1"/>
  <c r="J35" i="2"/>
  <c r="AX55" i="1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J83" i="2"/>
  <c r="F83" i="2"/>
  <c r="F81" i="2"/>
  <c r="E79" i="2"/>
  <c r="J54" i="2"/>
  <c r="F54" i="2"/>
  <c r="F52" i="2"/>
  <c r="E50" i="2"/>
  <c r="J24" i="2"/>
  <c r="E24" i="2"/>
  <c r="J55" i="2" s="1"/>
  <c r="J23" i="2"/>
  <c r="J18" i="2"/>
  <c r="E18" i="2"/>
  <c r="F55" i="2" s="1"/>
  <c r="J17" i="2"/>
  <c r="J12" i="2"/>
  <c r="J52" i="2"/>
  <c r="E7" i="2"/>
  <c r="E77" i="2"/>
  <c r="L50" i="1"/>
  <c r="AM50" i="1"/>
  <c r="AM49" i="1"/>
  <c r="L49" i="1"/>
  <c r="AM47" i="1"/>
  <c r="L47" i="1"/>
  <c r="L45" i="1"/>
  <c r="L44" i="1"/>
  <c r="J84" i="7"/>
  <c r="J84" i="4"/>
  <c r="BK331" i="3"/>
  <c r="J320" i="3"/>
  <c r="J299" i="3"/>
  <c r="BK268" i="3"/>
  <c r="J249" i="3"/>
  <c r="J231" i="3"/>
  <c r="BK197" i="3"/>
  <c r="J179" i="3"/>
  <c r="J163" i="3"/>
  <c r="J120" i="3"/>
  <c r="BK103" i="3"/>
  <c r="BK328" i="2"/>
  <c r="BK306" i="2"/>
  <c r="BK279" i="2"/>
  <c r="J239" i="2"/>
  <c r="BK213" i="2"/>
  <c r="J193" i="2"/>
  <c r="BK168" i="2"/>
  <c r="BK156" i="2"/>
  <c r="BK141" i="2"/>
  <c r="BK103" i="2"/>
  <c r="J329" i="3"/>
  <c r="BK317" i="3"/>
  <c r="BK299" i="3"/>
  <c r="BK278" i="3"/>
  <c r="BK264" i="3"/>
  <c r="BK233" i="3"/>
  <c r="J214" i="3"/>
  <c r="J201" i="3"/>
  <c r="BK176" i="3"/>
  <c r="J160" i="3"/>
  <c r="BK147" i="3"/>
  <c r="J129" i="3"/>
  <c r="BK101" i="3"/>
  <c r="J322" i="2"/>
  <c r="J306" i="2"/>
  <c r="BK260" i="2"/>
  <c r="BK243" i="2"/>
  <c r="J201" i="2"/>
  <c r="BK171" i="2"/>
  <c r="BK144" i="2"/>
  <c r="BK122" i="2"/>
  <c r="J110" i="2"/>
  <c r="J90" i="2"/>
  <c r="BK322" i="3"/>
  <c r="J304" i="3"/>
  <c r="J285" i="3"/>
  <c r="BK271" i="3"/>
  <c r="BK251" i="3"/>
  <c r="J235" i="3"/>
  <c r="J227" i="3"/>
  <c r="BK201" i="3"/>
  <c r="BK193" i="3"/>
  <c r="J172" i="3"/>
  <c r="J141" i="3"/>
  <c r="BK114" i="3"/>
  <c r="J99" i="3"/>
  <c r="BK333" i="2"/>
  <c r="BK322" i="2"/>
  <c r="J299" i="2"/>
  <c r="BK282" i="2"/>
  <c r="J252" i="2"/>
  <c r="J243" i="2"/>
  <c r="J216" i="2"/>
  <c r="BK195" i="2"/>
  <c r="J185" i="2"/>
  <c r="J177" i="2"/>
  <c r="BK147" i="2"/>
  <c r="BK134" i="2"/>
  <c r="J107" i="2"/>
  <c r="J96" i="2"/>
  <c r="BK304" i="3"/>
  <c r="BK289" i="3"/>
  <c r="J264" i="3"/>
  <c r="J247" i="3"/>
  <c r="BK225" i="3"/>
  <c r="BK189" i="3"/>
  <c r="J185" i="3"/>
  <c r="BK150" i="3"/>
  <c r="J138" i="3"/>
  <c r="J114" i="3"/>
  <c r="J97" i="3"/>
  <c r="BK326" i="2"/>
  <c r="J310" i="2"/>
  <c r="J266" i="2"/>
  <c r="BK254" i="2"/>
  <c r="J237" i="2"/>
  <c r="BK210" i="2"/>
  <c r="J191" i="2"/>
  <c r="BK179" i="2"/>
  <c r="J168" i="2"/>
  <c r="J136" i="2"/>
  <c r="BK119" i="2"/>
  <c r="J105" i="2"/>
  <c r="BK93" i="2"/>
  <c r="F36" i="5"/>
  <c r="BC58" i="1" s="1"/>
  <c r="F37" i="7"/>
  <c r="BD60" i="1" s="1"/>
  <c r="J34" i="5"/>
  <c r="AW58" i="1" s="1"/>
  <c r="BK84" i="7"/>
  <c r="BK84" i="4"/>
  <c r="J331" i="3"/>
  <c r="J317" i="3"/>
  <c r="BK306" i="3"/>
  <c r="BK260" i="3"/>
  <c r="BK247" i="3"/>
  <c r="BK229" i="3"/>
  <c r="BK207" i="3"/>
  <c r="BK187" i="3"/>
  <c r="J156" i="3"/>
  <c r="J123" i="3"/>
  <c r="BK97" i="3"/>
  <c r="BK319" i="2"/>
  <c r="J296" i="2"/>
  <c r="BK272" i="2"/>
  <c r="J248" i="2"/>
  <c r="J210" i="2"/>
  <c r="J187" i="2"/>
  <c r="BK165" i="2"/>
  <c r="J147" i="2"/>
  <c r="BK110" i="2"/>
  <c r="J84" i="6"/>
  <c r="BK320" i="3"/>
  <c r="BK311" i="3"/>
  <c r="BK274" i="3"/>
  <c r="BK266" i="3"/>
  <c r="J243" i="3"/>
  <c r="BK235" i="3"/>
  <c r="J218" i="3"/>
  <c r="BK203" i="3"/>
  <c r="BK179" i="3"/>
  <c r="J166" i="3"/>
  <c r="J144" i="3"/>
  <c r="BK123" i="3"/>
  <c r="BK99" i="3"/>
  <c r="J317" i="2"/>
  <c r="J302" i="2"/>
  <c r="J279" i="2"/>
  <c r="BK269" i="2"/>
  <c r="J241" i="2"/>
  <c r="J220" i="2"/>
  <c r="BK185" i="2"/>
  <c r="J159" i="2"/>
  <c r="J141" i="2"/>
  <c r="J119" i="2"/>
  <c r="BK107" i="2"/>
  <c r="AS54" i="1"/>
  <c r="BK262" i="3"/>
  <c r="BK257" i="3"/>
  <c r="BK231" i="3"/>
  <c r="J225" i="3"/>
  <c r="J205" i="3"/>
  <c r="J191" i="3"/>
  <c r="BK181" i="3"/>
  <c r="BK160" i="3"/>
  <c r="BK129" i="3"/>
  <c r="BK108" i="3"/>
  <c r="BK94" i="3"/>
  <c r="BK331" i="2"/>
  <c r="J319" i="2"/>
  <c r="BK296" i="2"/>
  <c r="J272" i="2"/>
  <c r="J258" i="2"/>
  <c r="J234" i="2"/>
  <c r="J223" i="2"/>
  <c r="J203" i="2"/>
  <c r="BK187" i="2"/>
  <c r="J179" i="2"/>
  <c r="BK153" i="2"/>
  <c r="BK136" i="2"/>
  <c r="J103" i="2"/>
  <c r="J313" i="3"/>
  <c r="J306" i="3"/>
  <c r="BK285" i="3"/>
  <c r="J266" i="3"/>
  <c r="J255" i="3"/>
  <c r="J207" i="3"/>
  <c r="J193" i="3"/>
  <c r="BK169" i="3"/>
  <c r="BK163" i="3"/>
  <c r="BK144" i="3"/>
  <c r="J117" i="3"/>
  <c r="J103" i="3"/>
  <c r="BK324" i="2"/>
  <c r="BK285" i="2"/>
  <c r="J269" i="2"/>
  <c r="BK252" i="2"/>
  <c r="BK239" i="2"/>
  <c r="BK216" i="2"/>
  <c r="J199" i="2"/>
  <c r="BK189" i="2"/>
  <c r="J174" i="2"/>
  <c r="J150" i="2"/>
  <c r="BK131" i="2"/>
  <c r="J113" i="2"/>
  <c r="BK96" i="2"/>
  <c r="F37" i="6"/>
  <c r="BD59" i="1"/>
  <c r="F36" i="4"/>
  <c r="BC57" i="1"/>
  <c r="J34" i="4"/>
  <c r="AW57" i="1"/>
  <c r="F37" i="4"/>
  <c r="BD57" i="1"/>
  <c r="BK84" i="5"/>
  <c r="BK329" i="3"/>
  <c r="J308" i="3"/>
  <c r="BK282" i="3"/>
  <c r="J257" i="3"/>
  <c r="BK214" i="3"/>
  <c r="J195" i="3"/>
  <c r="J176" i="3"/>
  <c r="BK141" i="3"/>
  <c r="BK105" i="3"/>
  <c r="J92" i="3"/>
  <c r="BK302" i="2"/>
  <c r="J292" i="2"/>
  <c r="BK266" i="2"/>
  <c r="BK223" i="2"/>
  <c r="J195" i="2"/>
  <c r="BK174" i="2"/>
  <c r="BK150" i="2"/>
  <c r="J138" i="2"/>
  <c r="BK90" i="2"/>
  <c r="BK324" i="3"/>
  <c r="J292" i="3"/>
  <c r="J271" i="3"/>
  <c r="J251" i="3"/>
  <c r="BK241" i="3"/>
  <c r="BK227" i="3"/>
  <c r="BK205" i="3"/>
  <c r="J189" i="3"/>
  <c r="BK156" i="3"/>
  <c r="BK132" i="3"/>
  <c r="BK117" i="3"/>
  <c r="J94" i="3"/>
  <c r="J315" i="2"/>
  <c r="BK299" i="2"/>
  <c r="J275" i="2"/>
  <c r="BK248" i="2"/>
  <c r="BK231" i="2"/>
  <c r="BK197" i="2"/>
  <c r="J165" i="2"/>
  <c r="BK128" i="2"/>
  <c r="J116" i="2"/>
  <c r="J93" i="2"/>
  <c r="F35" i="5"/>
  <c r="BK239" i="3"/>
  <c r="BK218" i="3"/>
  <c r="J203" i="3"/>
  <c r="BK195" i="3"/>
  <c r="BK183" i="3"/>
  <c r="J169" i="3"/>
  <c r="J135" i="3"/>
  <c r="J105" i="3"/>
  <c r="BK92" i="3"/>
  <c r="J328" i="2"/>
  <c r="BK310" i="2"/>
  <c r="J288" i="2"/>
  <c r="J262" i="2"/>
  <c r="J246" i="2"/>
  <c r="J227" i="2"/>
  <c r="J206" i="2"/>
  <c r="J189" i="2"/>
  <c r="J181" i="2"/>
  <c r="J156" i="2"/>
  <c r="J131" i="2"/>
  <c r="BK105" i="2"/>
  <c r="J322" i="3"/>
  <c r="BK308" i="3"/>
  <c r="BK292" i="3"/>
  <c r="J278" i="3"/>
  <c r="BK249" i="3"/>
  <c r="BK237" i="3"/>
  <c r="J199" i="3"/>
  <c r="J187" i="3"/>
  <c r="BK166" i="3"/>
  <c r="J147" i="3"/>
  <c r="BK135" i="3"/>
  <c r="BK111" i="3"/>
  <c r="J90" i="3"/>
  <c r="J313" i="2"/>
  <c r="BK288" i="2"/>
  <c r="J282" i="2"/>
  <c r="BK262" i="2"/>
  <c r="BK246" i="2"/>
  <c r="BK234" i="2"/>
  <c r="BK206" i="2"/>
  <c r="J197" i="2"/>
  <c r="BK181" i="2"/>
  <c r="J171" i="2"/>
  <c r="BK138" i="2"/>
  <c r="J122" i="2"/>
  <c r="J101" i="2"/>
  <c r="J34" i="7"/>
  <c r="AW60" i="1"/>
  <c r="F36" i="6"/>
  <c r="BC59" i="1"/>
  <c r="BK84" i="6"/>
  <c r="J326" i="3"/>
  <c r="J315" i="3"/>
  <c r="J274" i="3"/>
  <c r="BK255" i="3"/>
  <c r="J241" i="3"/>
  <c r="BK211" i="3"/>
  <c r="BK191" i="3"/>
  <c r="BK172" i="3"/>
  <c r="J132" i="3"/>
  <c r="J111" i="3"/>
  <c r="J333" i="2"/>
  <c r="BK317" i="2"/>
  <c r="BK277" i="2"/>
  <c r="J254" i="2"/>
  <c r="BK220" i="2"/>
  <c r="BK201" i="2"/>
  <c r="BK177" i="2"/>
  <c r="J162" i="2"/>
  <c r="J128" i="2"/>
  <c r="J84" i="5"/>
  <c r="BK326" i="3"/>
  <c r="BK313" i="3"/>
  <c r="J289" i="3"/>
  <c r="J260" i="3"/>
  <c r="J237" i="3"/>
  <c r="J222" i="3"/>
  <c r="J211" i="3"/>
  <c r="J183" i="3"/>
  <c r="J153" i="3"/>
  <c r="BK138" i="3"/>
  <c r="BK120" i="3"/>
  <c r="J324" i="2"/>
  <c r="BK308" i="2"/>
  <c r="J285" i="2"/>
  <c r="J277" i="2"/>
  <c r="J250" i="2"/>
  <c r="BK237" i="2"/>
  <c r="BK199" i="2"/>
  <c r="BK162" i="2"/>
  <c r="J126" i="2"/>
  <c r="BK113" i="2"/>
  <c r="BK101" i="2"/>
  <c r="J324" i="3"/>
  <c r="BK315" i="3"/>
  <c r="BK296" i="3"/>
  <c r="J282" i="3"/>
  <c r="BK243" i="3"/>
  <c r="J233" i="3"/>
  <c r="BK222" i="3"/>
  <c r="BK199" i="3"/>
  <c r="BK185" i="3"/>
  <c r="J150" i="3"/>
  <c r="BK126" i="3"/>
  <c r="J101" i="3"/>
  <c r="BK90" i="3"/>
  <c r="J326" i="2"/>
  <c r="BK313" i="2"/>
  <c r="BK292" i="2"/>
  <c r="J260" i="2"/>
  <c r="BK250" i="2"/>
  <c r="J231" i="2"/>
  <c r="J213" i="2"/>
  <c r="BK191" i="2"/>
  <c r="J183" i="2"/>
  <c r="BK159" i="2"/>
  <c r="J144" i="2"/>
  <c r="BK126" i="2"/>
  <c r="J99" i="2"/>
  <c r="J311" i="3"/>
  <c r="J296" i="3"/>
  <c r="J268" i="3"/>
  <c r="J262" i="3"/>
  <c r="J239" i="3"/>
  <c r="J229" i="3"/>
  <c r="J197" i="3"/>
  <c r="J181" i="3"/>
  <c r="BK153" i="3"/>
  <c r="J126" i="3"/>
  <c r="J108" i="3"/>
  <c r="J331" i="2"/>
  <c r="BK315" i="2"/>
  <c r="J308" i="2"/>
  <c r="BK275" i="2"/>
  <c r="BK258" i="2"/>
  <c r="BK241" i="2"/>
  <c r="BK227" i="2"/>
  <c r="BK203" i="2"/>
  <c r="BK193" i="2"/>
  <c r="BK183" i="2"/>
  <c r="J153" i="2"/>
  <c r="J134" i="2"/>
  <c r="BK116" i="2"/>
  <c r="BK99" i="2"/>
  <c r="F36" i="7"/>
  <c r="BC60" i="1"/>
  <c r="J34" i="6"/>
  <c r="AW59" i="1"/>
  <c r="F35" i="7"/>
  <c r="BB60" i="1"/>
  <c r="P89" i="2" l="1"/>
  <c r="BK125" i="2"/>
  <c r="J125" i="2"/>
  <c r="J62" i="2" s="1"/>
  <c r="BK173" i="2"/>
  <c r="J173" i="2"/>
  <c r="J63" i="2"/>
  <c r="BK212" i="2"/>
  <c r="J212" i="2" s="1"/>
  <c r="J64" i="2" s="1"/>
  <c r="BK281" i="2"/>
  <c r="J281" i="2" s="1"/>
  <c r="J65" i="2" s="1"/>
  <c r="BK305" i="2"/>
  <c r="J305" i="2"/>
  <c r="J66" i="2" s="1"/>
  <c r="P312" i="2"/>
  <c r="P89" i="3"/>
  <c r="P122" i="3"/>
  <c r="R175" i="3"/>
  <c r="R210" i="3"/>
  <c r="T273" i="3"/>
  <c r="P303" i="3"/>
  <c r="T89" i="2"/>
  <c r="P125" i="2"/>
  <c r="R173" i="2"/>
  <c r="R212" i="2"/>
  <c r="P281" i="2"/>
  <c r="P305" i="2"/>
  <c r="T305" i="2"/>
  <c r="T312" i="2"/>
  <c r="BK122" i="3"/>
  <c r="J122" i="3" s="1"/>
  <c r="J62" i="3" s="1"/>
  <c r="BK175" i="3"/>
  <c r="J175" i="3" s="1"/>
  <c r="J63" i="3" s="1"/>
  <c r="T175" i="3"/>
  <c r="T210" i="3"/>
  <c r="R273" i="3"/>
  <c r="T303" i="3"/>
  <c r="P310" i="3"/>
  <c r="BK89" i="2"/>
  <c r="J89" i="2" s="1"/>
  <c r="J61" i="2" s="1"/>
  <c r="T125" i="2"/>
  <c r="T173" i="2"/>
  <c r="P212" i="2"/>
  <c r="R281" i="2"/>
  <c r="R305" i="2"/>
  <c r="BK312" i="2"/>
  <c r="J312" i="2" s="1"/>
  <c r="J67" i="2" s="1"/>
  <c r="BK89" i="3"/>
  <c r="J89" i="3"/>
  <c r="J61" i="3" s="1"/>
  <c r="T89" i="3"/>
  <c r="T122" i="3"/>
  <c r="BK210" i="3"/>
  <c r="J210" i="3" s="1"/>
  <c r="J64" i="3" s="1"/>
  <c r="BK273" i="3"/>
  <c r="J273" i="3"/>
  <c r="J65" i="3" s="1"/>
  <c r="BK310" i="3"/>
  <c r="J310" i="3"/>
  <c r="J67" i="3"/>
  <c r="T310" i="3"/>
  <c r="R89" i="2"/>
  <c r="R125" i="2"/>
  <c r="R88" i="2" s="1"/>
  <c r="P173" i="2"/>
  <c r="T212" i="2"/>
  <c r="T281" i="2"/>
  <c r="R312" i="2"/>
  <c r="R89" i="3"/>
  <c r="R122" i="3"/>
  <c r="P175" i="3"/>
  <c r="P210" i="3"/>
  <c r="P273" i="3"/>
  <c r="BK303" i="3"/>
  <c r="J303" i="3"/>
  <c r="J66" i="3"/>
  <c r="R303" i="3"/>
  <c r="R310" i="3"/>
  <c r="E48" i="2"/>
  <c r="J84" i="2"/>
  <c r="BE101" i="2"/>
  <c r="BE105" i="2"/>
  <c r="BE126" i="2"/>
  <c r="BE156" i="2"/>
  <c r="BE159" i="2"/>
  <c r="BE197" i="2"/>
  <c r="BE199" i="2"/>
  <c r="BE210" i="2"/>
  <c r="BE220" i="2"/>
  <c r="BE248" i="2"/>
  <c r="BE258" i="2"/>
  <c r="BE260" i="2"/>
  <c r="BE277" i="2"/>
  <c r="BE292" i="2"/>
  <c r="BE319" i="2"/>
  <c r="BE322" i="2"/>
  <c r="BE331" i="2"/>
  <c r="E48" i="3"/>
  <c r="J52" i="3"/>
  <c r="BE92" i="3"/>
  <c r="BE97" i="3"/>
  <c r="BE126" i="3"/>
  <c r="BE150" i="3"/>
  <c r="BE160" i="3"/>
  <c r="BE183" i="3"/>
  <c r="BE199" i="3"/>
  <c r="BE218" i="3"/>
  <c r="BE231" i="3"/>
  <c r="BE235" i="3"/>
  <c r="BE255" i="3"/>
  <c r="BE260" i="3"/>
  <c r="BE262" i="3"/>
  <c r="BE271" i="3"/>
  <c r="BE285" i="3"/>
  <c r="BE296" i="3"/>
  <c r="BE315" i="3"/>
  <c r="BE317" i="3"/>
  <c r="BE320" i="3"/>
  <c r="BE322" i="3"/>
  <c r="BE84" i="5"/>
  <c r="J81" i="2"/>
  <c r="F84" i="2"/>
  <c r="BE99" i="2"/>
  <c r="BE107" i="2"/>
  <c r="BE113" i="2"/>
  <c r="BE119" i="2"/>
  <c r="BE138" i="2"/>
  <c r="BE141" i="2"/>
  <c r="BE162" i="2"/>
  <c r="BE185" i="2"/>
  <c r="BE195" i="2"/>
  <c r="BE203" i="2"/>
  <c r="BE216" i="2"/>
  <c r="BE237" i="2"/>
  <c r="BE241" i="2"/>
  <c r="BE246" i="2"/>
  <c r="BE254" i="2"/>
  <c r="BE262" i="2"/>
  <c r="BE266" i="2"/>
  <c r="BE269" i="2"/>
  <c r="BE275" i="2"/>
  <c r="BE299" i="2"/>
  <c r="BE302" i="2"/>
  <c r="BE306" i="2"/>
  <c r="BE313" i="2"/>
  <c r="BE315" i="2"/>
  <c r="F55" i="3"/>
  <c r="J84" i="3"/>
  <c r="BE101" i="3"/>
  <c r="BE108" i="3"/>
  <c r="BE117" i="3"/>
  <c r="BE120" i="3"/>
  <c r="BE172" i="3"/>
  <c r="BE176" i="3"/>
  <c r="BE201" i="3"/>
  <c r="BE205" i="3"/>
  <c r="BE207" i="3"/>
  <c r="BE211" i="3"/>
  <c r="BE227" i="3"/>
  <c r="BE239" i="3"/>
  <c r="BE241" i="3"/>
  <c r="BE249" i="3"/>
  <c r="BE266" i="3"/>
  <c r="BE274" i="3"/>
  <c r="BE289" i="3"/>
  <c r="BE311" i="3"/>
  <c r="BE90" i="2"/>
  <c r="BE93" i="2"/>
  <c r="BE103" i="2"/>
  <c r="BE110" i="2"/>
  <c r="BE122" i="2"/>
  <c r="BE131" i="2"/>
  <c r="BE134" i="2"/>
  <c r="BE136" i="2"/>
  <c r="BE147" i="2"/>
  <c r="BE150" i="2"/>
  <c r="BE153" i="2"/>
  <c r="BE165" i="2"/>
  <c r="BE171" i="2"/>
  <c r="BE179" i="2"/>
  <c r="BE181" i="2"/>
  <c r="BE189" i="2"/>
  <c r="BE191" i="2"/>
  <c r="BE193" i="2"/>
  <c r="BE201" i="2"/>
  <c r="BE206" i="2"/>
  <c r="BE213" i="2"/>
  <c r="BE223" i="2"/>
  <c r="BE252" i="2"/>
  <c r="BE279" i="2"/>
  <c r="BE310" i="2"/>
  <c r="BE317" i="2"/>
  <c r="BE326" i="2"/>
  <c r="BE94" i="3"/>
  <c r="BE103" i="3"/>
  <c r="BE111" i="3"/>
  <c r="BE135" i="3"/>
  <c r="BE138" i="3"/>
  <c r="BE141" i="3"/>
  <c r="BE147" i="3"/>
  <c r="BE153" i="3"/>
  <c r="BE169" i="3"/>
  <c r="BE185" i="3"/>
  <c r="BE191" i="3"/>
  <c r="BE193" i="3"/>
  <c r="BE195" i="3"/>
  <c r="BE203" i="3"/>
  <c r="BE222" i="3"/>
  <c r="BE229" i="3"/>
  <c r="BE243" i="3"/>
  <c r="BE247" i="3"/>
  <c r="BE251" i="3"/>
  <c r="BE257" i="3"/>
  <c r="BE268" i="3"/>
  <c r="BE278" i="3"/>
  <c r="BE282" i="3"/>
  <c r="BE304" i="3"/>
  <c r="BE306" i="3"/>
  <c r="BE308" i="3"/>
  <c r="BE313" i="3"/>
  <c r="BE324" i="3"/>
  <c r="J52" i="4"/>
  <c r="E71" i="4"/>
  <c r="F78" i="4"/>
  <c r="J78" i="4"/>
  <c r="BE84" i="4"/>
  <c r="BK83" i="4"/>
  <c r="BK82" i="4"/>
  <c r="BK81" i="4" s="1"/>
  <c r="J81" i="4" s="1"/>
  <c r="J59" i="4" s="1"/>
  <c r="J52" i="5"/>
  <c r="J55" i="5"/>
  <c r="F78" i="5"/>
  <c r="E48" i="6"/>
  <c r="J52" i="6"/>
  <c r="J55" i="6"/>
  <c r="BE84" i="6"/>
  <c r="BE96" i="2"/>
  <c r="BE116" i="2"/>
  <c r="BE128" i="2"/>
  <c r="BE144" i="2"/>
  <c r="BE168" i="2"/>
  <c r="BE174" i="2"/>
  <c r="BE177" i="2"/>
  <c r="BE183" i="2"/>
  <c r="BE187" i="2"/>
  <c r="BE227" i="2"/>
  <c r="BE231" i="2"/>
  <c r="BE234" i="2"/>
  <c r="BE239" i="2"/>
  <c r="BE243" i="2"/>
  <c r="BE250" i="2"/>
  <c r="BE272" i="2"/>
  <c r="BE282" i="2"/>
  <c r="BE285" i="2"/>
  <c r="BE288" i="2"/>
  <c r="BE296" i="2"/>
  <c r="BE308" i="2"/>
  <c r="BE324" i="2"/>
  <c r="BE328" i="2"/>
  <c r="BE333" i="2"/>
  <c r="BE90" i="3"/>
  <c r="BE99" i="3"/>
  <c r="BE105" i="3"/>
  <c r="BE114" i="3"/>
  <c r="BE123" i="3"/>
  <c r="BE129" i="3"/>
  <c r="BE132" i="3"/>
  <c r="BE144" i="3"/>
  <c r="BE156" i="3"/>
  <c r="BE163" i="3"/>
  <c r="BE166" i="3"/>
  <c r="BE179" i="3"/>
  <c r="BE181" i="3"/>
  <c r="BE187" i="3"/>
  <c r="BE189" i="3"/>
  <c r="BE197" i="3"/>
  <c r="BE214" i="3"/>
  <c r="BE225" i="3"/>
  <c r="BE233" i="3"/>
  <c r="BE237" i="3"/>
  <c r="BE264" i="3"/>
  <c r="BE292" i="3"/>
  <c r="BE299" i="3"/>
  <c r="BE326" i="3"/>
  <c r="BE329" i="3"/>
  <c r="BE331" i="3"/>
  <c r="E48" i="5"/>
  <c r="BB58" i="1"/>
  <c r="BK83" i="5"/>
  <c r="J83" i="5"/>
  <c r="J61" i="5" s="1"/>
  <c r="F55" i="6"/>
  <c r="BK83" i="6"/>
  <c r="J83" i="6"/>
  <c r="J61" i="6" s="1"/>
  <c r="E48" i="7"/>
  <c r="J52" i="7"/>
  <c r="F55" i="7"/>
  <c r="J55" i="7"/>
  <c r="BE84" i="7"/>
  <c r="BK83" i="7"/>
  <c r="J83" i="7"/>
  <c r="J61" i="7" s="1"/>
  <c r="F35" i="3"/>
  <c r="BB56" i="1" s="1"/>
  <c r="F34" i="3"/>
  <c r="BA56" i="1" s="1"/>
  <c r="F34" i="6"/>
  <c r="BA59" i="1"/>
  <c r="F37" i="3"/>
  <c r="BD56" i="1" s="1"/>
  <c r="F36" i="3"/>
  <c r="BC56" i="1" s="1"/>
  <c r="F35" i="2"/>
  <c r="BB55" i="1" s="1"/>
  <c r="F33" i="5"/>
  <c r="AZ58" i="1" s="1"/>
  <c r="J33" i="6"/>
  <c r="AV59" i="1" s="1"/>
  <c r="AT59" i="1" s="1"/>
  <c r="J33" i="7"/>
  <c r="AV60" i="1"/>
  <c r="AT60" i="1" s="1"/>
  <c r="F37" i="2"/>
  <c r="BD55" i="1" s="1"/>
  <c r="F34" i="4"/>
  <c r="BA57" i="1" s="1"/>
  <c r="F34" i="7"/>
  <c r="BA60" i="1" s="1"/>
  <c r="J34" i="2"/>
  <c r="AW55" i="1" s="1"/>
  <c r="F36" i="2"/>
  <c r="BC55" i="1" s="1"/>
  <c r="F34" i="2"/>
  <c r="BA55" i="1" s="1"/>
  <c r="J34" i="3"/>
  <c r="AW56" i="1" s="1"/>
  <c r="F34" i="5"/>
  <c r="BA58" i="1" s="1"/>
  <c r="F33" i="4"/>
  <c r="AZ57" i="1" s="1"/>
  <c r="T88" i="2" l="1"/>
  <c r="T87" i="2"/>
  <c r="T88" i="3"/>
  <c r="T87" i="3" s="1"/>
  <c r="P88" i="3"/>
  <c r="P87" i="3"/>
  <c r="AU56" i="1"/>
  <c r="P88" i="2"/>
  <c r="P87" i="2" s="1"/>
  <c r="AU55" i="1" s="1"/>
  <c r="R87" i="2"/>
  <c r="R88" i="3"/>
  <c r="R87" i="3" s="1"/>
  <c r="BK88" i="2"/>
  <c r="BK87" i="2"/>
  <c r="J87" i="2" s="1"/>
  <c r="J30" i="2" s="1"/>
  <c r="AG55" i="1" s="1"/>
  <c r="BK88" i="3"/>
  <c r="J88" i="3"/>
  <c r="J60" i="3"/>
  <c r="J82" i="4"/>
  <c r="J60" i="4" s="1"/>
  <c r="J83" i="4"/>
  <c r="J61" i="4"/>
  <c r="BK82" i="5"/>
  <c r="J82" i="5" s="1"/>
  <c r="J60" i="5" s="1"/>
  <c r="BK82" i="6"/>
  <c r="J82" i="6" s="1"/>
  <c r="J60" i="6" s="1"/>
  <c r="BK82" i="7"/>
  <c r="J82" i="7"/>
  <c r="J60" i="7" s="1"/>
  <c r="F33" i="6"/>
  <c r="AZ59" i="1"/>
  <c r="F33" i="2"/>
  <c r="AZ55" i="1" s="1"/>
  <c r="J33" i="4"/>
  <c r="AV57" i="1"/>
  <c r="AT57" i="1"/>
  <c r="BC54" i="1"/>
  <c r="W32" i="1" s="1"/>
  <c r="BD54" i="1"/>
  <c r="W33" i="1" s="1"/>
  <c r="BA54" i="1"/>
  <c r="W30" i="1" s="1"/>
  <c r="J33" i="3"/>
  <c r="AV56" i="1" s="1"/>
  <c r="AT56" i="1" s="1"/>
  <c r="BB54" i="1"/>
  <c r="AX54" i="1" s="1"/>
  <c r="J30" i="4"/>
  <c r="AG57" i="1" s="1"/>
  <c r="AN57" i="1" s="1"/>
  <c r="J33" i="5"/>
  <c r="AV58" i="1"/>
  <c r="AT58" i="1" s="1"/>
  <c r="F33" i="7"/>
  <c r="AZ60" i="1"/>
  <c r="J33" i="2"/>
  <c r="AV55" i="1" s="1"/>
  <c r="AT55" i="1" s="1"/>
  <c r="F33" i="3"/>
  <c r="AZ56" i="1" s="1"/>
  <c r="J39" i="4" l="1"/>
  <c r="J39" i="2"/>
  <c r="J59" i="2"/>
  <c r="J88" i="2"/>
  <c r="J60" i="2" s="1"/>
  <c r="BK81" i="5"/>
  <c r="J81" i="5"/>
  <c r="J59" i="5"/>
  <c r="BK81" i="6"/>
  <c r="J81" i="6"/>
  <c r="BK87" i="3"/>
  <c r="J87" i="3"/>
  <c r="J59" i="3" s="1"/>
  <c r="BK81" i="7"/>
  <c r="J81" i="7"/>
  <c r="J59" i="7"/>
  <c r="AN55" i="1"/>
  <c r="AY54" i="1"/>
  <c r="W31" i="1"/>
  <c r="AZ54" i="1"/>
  <c r="W29" i="1" s="1"/>
  <c r="J30" i="6"/>
  <c r="AG59" i="1"/>
  <c r="AN59" i="1"/>
  <c r="AU54" i="1"/>
  <c r="AW54" i="1"/>
  <c r="AK30" i="1" s="1"/>
  <c r="J59" i="6" l="1"/>
  <c r="J39" i="6"/>
  <c r="J30" i="3"/>
  <c r="AG56" i="1"/>
  <c r="AN56" i="1" s="1"/>
  <c r="AV54" i="1"/>
  <c r="AK29" i="1" s="1"/>
  <c r="J30" i="5"/>
  <c r="AG58" i="1" s="1"/>
  <c r="AN58" i="1" s="1"/>
  <c r="J30" i="7"/>
  <c r="AG60" i="1"/>
  <c r="AN60" i="1" s="1"/>
  <c r="J39" i="3" l="1"/>
  <c r="J39" i="5"/>
  <c r="J39" i="7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<sst xmlns="http://schemas.openxmlformats.org/spreadsheetml/2006/main" count="5791" uniqueCount="933">
  <si>
    <t>Export Komplet</t>
  </si>
  <si>
    <t>VZ</t>
  </si>
  <si>
    <t>2.0</t>
  </si>
  <si>
    <t>ZAMOK</t>
  </si>
  <si>
    <t>False</t>
  </si>
  <si>
    <t>{539986e4-f3b4-4782-8d3f-7a01abd88298}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</si>
  <si>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</si>
  <si>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</si>
  <si>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</si>
  <si>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</si>
  <si>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</si>
  <si>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</si>
  <si>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</si>
  <si>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</si>
  <si>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267-18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</si>
  <si>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</si>
  <si>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</si>
  <si>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komunikace Seifertova a stavební úpravy propojky k ulici Vančurova, Lanškroun</t>
  </si>
  <si>
    <t>KSO:</t>
  </si>
  <si>
    <t/>
  </si>
  <si>
    <t>CC-CZ:</t>
  </si>
  <si>
    <t>Místo:</t>
  </si>
  <si>
    <t>Lanškroun</t>
  </si>
  <si>
    <t>Datum:</t>
  </si>
  <si>
    <t>12. 3. 2021</t>
  </si>
  <si>
    <t>Zadavatel:</t>
  </si>
  <si>
    <t>IČ:</t>
  </si>
  <si>
    <t>Město Lanškroun</t>
  </si>
  <si>
    <t>DIČ:</t>
  </si>
  <si>
    <t>Uchazeč:</t>
  </si>
  <si>
    <t>Vyplň údaj</t>
  </si>
  <si>
    <t>Projektant:</t>
  </si>
  <si>
    <t>Vectura Pardubice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</si>
  <si>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</si>
  <si>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</si>
  <si>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</si>
  <si>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</si>
  <si>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</si>
  <si>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</si>
  <si>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</si>
  <si>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</si>
  <si>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</si>
  <si>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</si>
  <si>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</si>
  <si>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</si>
  <si>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</si>
  <si>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</si>
  <si>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</si>
  <si>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</si>
  <si>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</si>
  <si>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</si>
  <si>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</si>
  <si>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</si>
  <si>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</si>
  <si>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</si>
  <si>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</si>
  <si>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</si>
  <si>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</si>
  <si>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</si>
  <si>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</si>
  <si>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</si>
  <si>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</si>
  <si>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</si>
  <si>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</si>
  <si>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</si>
  <si>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</si>
  <si>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</si>
  <si>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</si>
  <si>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</si>
  <si>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</si>
  <si>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</si>
  <si>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</si>
  <si>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</si>
  <si>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</si>
  <si>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</si>
  <si>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</si>
  <si>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</si>
  <si>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101a</t>
  </si>
  <si>
    <t>I. etapa - Komunikace a zpev. plochy</t>
  </si>
  <si>
    <t>STA</t>
  </si>
  <si>
    <t>1</t>
  </si>
  <si>
    <t>{7528f821-4bb8-4c46-9152-74b24beef0c7}</t>
  </si>
  <si>
    <t>2</t>
  </si>
  <si>
    <t>SO 101b</t>
  </si>
  <si>
    <t>II.etapa - Komunikace a zpev. plochy</t>
  </si>
  <si>
    <t>{2092c207-6a57-48ba-9c1b-79009a58d457}</t>
  </si>
  <si>
    <t>SO 101aa</t>
  </si>
  <si>
    <t>I. etapa Sadové úpravy - samostatný R+VV</t>
  </si>
  <si>
    <t>{945bf5e7-65b3-4393-8fa3-d88d58e8f3dc}</t>
  </si>
  <si>
    <t>SO 101bb</t>
  </si>
  <si>
    <t>II. etapa Sadové úpravy - samostatný R+VV</t>
  </si>
  <si>
    <t>{a3292bbd-9557-4440-9c46-9b245e47758e}</t>
  </si>
  <si>
    <t>SO 401a</t>
  </si>
  <si>
    <t>I.etapa Veřejné osvětlení - samostatný R+VV</t>
  </si>
  <si>
    <t>{d52bd6b9-8a9b-4270-af74-7685b0506245}</t>
  </si>
  <si>
    <t>SO 401b</t>
  </si>
  <si>
    <t>II.etapa Veřejné osvětlení - samostatný R+VV</t>
  </si>
  <si>
    <t>{cfe29b60-26f0-4912-bfaa-8e7f137d1d07}</t>
  </si>
  <si>
    <t>KRYCÍ LIST SOUPISU PRACÍ</t>
  </si>
  <si>
    <t>Objekt:</t>
  </si>
  <si>
    <t>SO 101a - I. etapa - Komunikace a zpev.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</si>
  <si>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</si>
  <si>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</si>
  <si>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</si>
  <si>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</si>
  <si>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</si>
  <si>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</si>
  <si>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</si>
  <si>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</si>
  <si>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</si>
  <si>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</si>
  <si>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</si>
  <si>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</si>
  <si>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</si>
  <si>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</si>
  <si>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</si>
  <si>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</si>
  <si>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</si>
  <si>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</si>
  <si>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</si>
  <si>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</si>
  <si>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</si>
  <si>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</si>
  <si>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</si>
  <si>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</si>
  <si>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</si>
  <si>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</si>
  <si>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</si>
  <si>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</si>
  <si>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</si>
  <si>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35</t>
  </si>
  <si>
    <t>K</t>
  </si>
  <si>
    <t>122201102</t>
  </si>
  <si>
    <t>Odkopávky a prokopávky nezapažené v hornině tř. 3 objem do 1000 m3</t>
  </si>
  <si>
    <t>m3</t>
  </si>
  <si>
    <t>4</t>
  </si>
  <si>
    <t>-356776943</t>
  </si>
  <si>
    <t>PP</t>
  </si>
  <si>
    <t>VV</t>
  </si>
  <si>
    <t>640,59</t>
  </si>
  <si>
    <t>36</t>
  </si>
  <si>
    <t>122201109</t>
  </si>
  <si>
    <t>Příplatek za lepivost u odkopávek v hornině tř. 1 až 3</t>
  </si>
  <si>
    <t>-1468231368</t>
  </si>
  <si>
    <t>37</t>
  </si>
  <si>
    <t>130001101</t>
  </si>
  <si>
    <t>Příplatek za ztížení vykopávky v blízkosti podzemního vedení</t>
  </si>
  <si>
    <t>-718867518</t>
  </si>
  <si>
    <t>640,59*0,5 "(předpoklad 50%)"</t>
  </si>
  <si>
    <t>71</t>
  </si>
  <si>
    <t>132201201</t>
  </si>
  <si>
    <t>Hloubení rýh š do 2000 mm v hornině tř. 3 objemu do 100 m3</t>
  </si>
  <si>
    <t>-104150692</t>
  </si>
  <si>
    <t>72</t>
  </si>
  <si>
    <t>132201209</t>
  </si>
  <si>
    <t>Příplatek za lepivost k hloubení rýh š do 2000 mm v hornině tř. 3</t>
  </si>
  <si>
    <t>-1717597861</t>
  </si>
  <si>
    <t>73</t>
  </si>
  <si>
    <t>133201101</t>
  </si>
  <si>
    <t>Hloubení šachet v hornině tř. 3 objemu do 100 m3</t>
  </si>
  <si>
    <t>1341016833</t>
  </si>
  <si>
    <t>74</t>
  </si>
  <si>
    <t>133201109</t>
  </si>
  <si>
    <t>Příplatek za lepivost u hloubení šachet v hornině tř. 3</t>
  </si>
  <si>
    <t>-972527297</t>
  </si>
  <si>
    <t>19</t>
  </si>
  <si>
    <t>181006111</t>
  </si>
  <si>
    <t>Rozprostření zemin tl vrstvy do 0,1 m schopných zúrodnění v rovině a sklonu do 1:5</t>
  </si>
  <si>
    <t>m2</t>
  </si>
  <si>
    <t>-2014782914</t>
  </si>
  <si>
    <t>2348,83</t>
  </si>
  <si>
    <t>20</t>
  </si>
  <si>
    <t>181411131</t>
  </si>
  <si>
    <t>Založení parkového trávníku výsevem plochy do 1000 m2 v rovině a ve svahu do 1:5</t>
  </si>
  <si>
    <t>1999701055</t>
  </si>
  <si>
    <t>M</t>
  </si>
  <si>
    <t>005724100</t>
  </si>
  <si>
    <t>osivo směs travní parková</t>
  </si>
  <si>
    <t>kg</t>
  </si>
  <si>
    <t>8</t>
  </si>
  <si>
    <t>634780694</t>
  </si>
  <si>
    <t>2348,83*0,03</t>
  </si>
  <si>
    <t>22</t>
  </si>
  <si>
    <t>181951101</t>
  </si>
  <si>
    <t>Úprava pláně v hornině tř. 1 až 4 bez zhutnění</t>
  </si>
  <si>
    <t>741490986</t>
  </si>
  <si>
    <t>23</t>
  </si>
  <si>
    <t>181951102</t>
  </si>
  <si>
    <t>Úprava pláně v hornině tř. 1 až 4 se zhutněním</t>
  </si>
  <si>
    <t>-162663770</t>
  </si>
  <si>
    <t>480,81+1473,912+103,1+988,13+79,6</t>
  </si>
  <si>
    <t>40</t>
  </si>
  <si>
    <t>184502111</t>
  </si>
  <si>
    <t>Vyzvednutí dřeviny k přesazení s balem D do 0,4 m v rovině a svahu do 1:5</t>
  </si>
  <si>
    <t>kus</t>
  </si>
  <si>
    <t>CS ÚRS 2020 01</t>
  </si>
  <si>
    <t>-1827727275</t>
  </si>
  <si>
    <t>Vyzvednutí dřeviny k přesazení s balem v rovině nebo na svahu do 1:5, při průměru balu přes 300 do 400 mm</t>
  </si>
  <si>
    <t>PSC</t>
  </si>
  <si>
    <t xml:space="preserve">Poznámka k souboru cen:_x000D_
1. Ceny jsou určeny pouze pro vyzvednutí dřeviny, která není majetkem dodavatele._x000D_
2. V cenách nejsou započteny náklady na:_x000D_
a) prolití před vyzvednutím; tyto náklady se oceňují cenami části C02 souboru cen 185 80-43 Zalití rostlin vodou,_x000D_
b) naložení a přemístění dřeviny; tyto náklady se oceňují individuálně,_x000D_
c) hloubení jam nebo rýh; tyto náklady se oceňují cenami části A02 souboru cen 183 10-1 . Hloubení jamek nebo 183 10-2 . Hloubení rýh,_x000D_
d) vysazování dřevin; tyto náklady se oceňují cenami části A02 souboru cen 184 10-21 Výsadba dřeviny s balem do předem vyhloubené jamky se zalitím._x000D_
</t>
  </si>
  <si>
    <t>5</t>
  </si>
  <si>
    <t>Komunikace pozemní</t>
  </si>
  <si>
    <t>38</t>
  </si>
  <si>
    <t>591241111</t>
  </si>
  <si>
    <t>Kladení dlažby z kostek drobných z kamene na MC tl 50 mm</t>
  </si>
  <si>
    <t>2012787959</t>
  </si>
  <si>
    <t>39</t>
  </si>
  <si>
    <t>583801200</t>
  </si>
  <si>
    <t>kostka dlažební drobná, žula velikost 8/10 cm</t>
  </si>
  <si>
    <t>t</t>
  </si>
  <si>
    <t>1148129639</t>
  </si>
  <si>
    <t>P</t>
  </si>
  <si>
    <t>Poznámka k položce:_x000D_
1t = cca 5 m2</t>
  </si>
  <si>
    <t>29</t>
  </si>
  <si>
    <t>596211123</t>
  </si>
  <si>
    <t>Kladení zámkové dlažby komunikací pro pěší tl 60 mm skupiny B pl přes 300 m2</t>
  </si>
  <si>
    <t>-173238226</t>
  </si>
  <si>
    <t>480,81</t>
  </si>
  <si>
    <t>31</t>
  </si>
  <si>
    <t>59245019</t>
  </si>
  <si>
    <t>dlažba tvar obdélník betonová pro nevidomé 200x100x60mm přírodní</t>
  </si>
  <si>
    <t>2140639503</t>
  </si>
  <si>
    <t>32</t>
  </si>
  <si>
    <t>59245018</t>
  </si>
  <si>
    <t>dlažba tvar obdélník betonová 200x100x60mm přírodní</t>
  </si>
  <si>
    <t>1270048636</t>
  </si>
  <si>
    <t>24</t>
  </si>
  <si>
    <t>451561111</t>
  </si>
  <si>
    <t>Lože pod dlažby z kameniva drceného drobného vrstva tl do 100 mm</t>
  </si>
  <si>
    <t>-1950268323</t>
  </si>
  <si>
    <t>480,81"chodnik"+ "park stani"103,1+"zatrav.dl."988,13</t>
  </si>
  <si>
    <t>25</t>
  </si>
  <si>
    <t>58337310</t>
  </si>
  <si>
    <t>štěrkopísek frakce 0/4</t>
  </si>
  <si>
    <t>-1075445290</t>
  </si>
  <si>
    <t>480,81*1,7*0,03+(103,1+988,13)*0,04*1,7</t>
  </si>
  <si>
    <t>564851111</t>
  </si>
  <si>
    <t>Podklad ze štěrkodrtě ŠD tl 150 mm</t>
  </si>
  <si>
    <t>812885475</t>
  </si>
  <si>
    <t>"asf.voz" 1228,26*1,1*2+"chodnik"480,81+"prahy" 2*79,6</t>
  </si>
  <si>
    <t>564971315</t>
  </si>
  <si>
    <t>Podklad z betonového recyklátu tl 250 mm</t>
  </si>
  <si>
    <t>1675602738</t>
  </si>
  <si>
    <t>Podklad nebo podsyp z betonového recyklátu s rozprostřením a zhutněním, po zhutnění tl. 250 mm</t>
  </si>
  <si>
    <t>(1228,26+103,1+988,13+79,6)*1,2</t>
  </si>
  <si>
    <t>3</t>
  </si>
  <si>
    <t>573111112</t>
  </si>
  <si>
    <t>Postřik živičný infiltrační s posypem z asfaltu množství 1 kg/m2</t>
  </si>
  <si>
    <t>369142881</t>
  </si>
  <si>
    <t>1228,26 "asf. voz" + "zazubeni" 0,6*11,05</t>
  </si>
  <si>
    <t>573211109</t>
  </si>
  <si>
    <t>Postřik živičný spojovací z asfaltu v množství 0,50 kg/m2</t>
  </si>
  <si>
    <t>-459326983</t>
  </si>
  <si>
    <t>1239,310</t>
  </si>
  <si>
    <t>577134111</t>
  </si>
  <si>
    <t>Asfaltový beton vrstva obrusná ACO 11 (ABS) tř. I tl 40 mm š do 3 m z nemodifikovaného asfaltu</t>
  </si>
  <si>
    <t>680182413</t>
  </si>
  <si>
    <t>1228,26"asf.voz"+"zazubeni"11,05</t>
  </si>
  <si>
    <t>6</t>
  </si>
  <si>
    <t>577165112</t>
  </si>
  <si>
    <t>Asfaltový beton vrstva ložní ACL 16 (ABH) tl 70 mm š do 3 m z nemodifikovaného asfaltu</t>
  </si>
  <si>
    <t>539385505</t>
  </si>
  <si>
    <t>1228,26"asf.voz"+"zazubeni" 0,6*11,05</t>
  </si>
  <si>
    <t>27</t>
  </si>
  <si>
    <t>596212223</t>
  </si>
  <si>
    <t>Kladení zámkové dlažby pozemních komunikací tl 80 mm skupiny B pl přes 300 m2</t>
  </si>
  <si>
    <t>1304496458</t>
  </si>
  <si>
    <t>103,1+988,13</t>
  </si>
  <si>
    <t>26</t>
  </si>
  <si>
    <t>59245090</t>
  </si>
  <si>
    <t>dlažba zámková profilová 230x140x80mm přírodní</t>
  </si>
  <si>
    <t>-446054435</t>
  </si>
  <si>
    <t>103,1</t>
  </si>
  <si>
    <t>28</t>
  </si>
  <si>
    <t>564871111</t>
  </si>
  <si>
    <t>Podklad ze štěrkodrtě ŠD tl 250 mm</t>
  </si>
  <si>
    <t>1929105138</t>
  </si>
  <si>
    <t>33</t>
  </si>
  <si>
    <t>59246015</t>
  </si>
  <si>
    <t>dlažba přírodní betonová zatravňovací 200x200x80mm (spára 12mm)</t>
  </si>
  <si>
    <t>1192347936</t>
  </si>
  <si>
    <t>Trubní vedení</t>
  </si>
  <si>
    <t>57</t>
  </si>
  <si>
    <t>871355221</t>
  </si>
  <si>
    <t>Kanalizační potrubí z tvrdého PVC jednovrstvé tuhost třídy SN8 DN 200</t>
  </si>
  <si>
    <t>m</t>
  </si>
  <si>
    <t>-1387091634</t>
  </si>
  <si>
    <t>41"přípojky UV"+14,5"propojky prulehu"</t>
  </si>
  <si>
    <t>58</t>
  </si>
  <si>
    <t>877350310</t>
  </si>
  <si>
    <t>Montáž kolen na potrubí z PP trub hladkých plnostěnných DN 200</t>
  </si>
  <si>
    <t>1458671439</t>
  </si>
  <si>
    <t>59</t>
  </si>
  <si>
    <t>286171730</t>
  </si>
  <si>
    <t>koleno kanalizační PP Master 30 ° DN 200</t>
  </si>
  <si>
    <t>-432681592</t>
  </si>
  <si>
    <t>60</t>
  </si>
  <si>
    <t>894812615</t>
  </si>
  <si>
    <t>Vyříznutí a utěsnění otvoru ve stěně šachty nebo kanalizace do DN 200</t>
  </si>
  <si>
    <t>-314044713</t>
  </si>
  <si>
    <t>61</t>
  </si>
  <si>
    <t>895941311</t>
  </si>
  <si>
    <t>Zřízení vpusti kanalizační uliční z betonových dílců typ UVB-50</t>
  </si>
  <si>
    <t>62763714</t>
  </si>
  <si>
    <t>62</t>
  </si>
  <si>
    <t>592238221</t>
  </si>
  <si>
    <t xml:space="preserve">vpusť betonová uliční  /dno/ 62,6 x 49,5 x 5 cm </t>
  </si>
  <si>
    <t>-225706280</t>
  </si>
  <si>
    <t>63</t>
  </si>
  <si>
    <t>592238541</t>
  </si>
  <si>
    <t>skruž betonová pro uliční vpusťs výtokovým otvorem a ZÁPACHOVÝM UZÁVĚREM PVC  45x35x5 cm</t>
  </si>
  <si>
    <t>-1473859378</t>
  </si>
  <si>
    <t>64</t>
  </si>
  <si>
    <t>592238560</t>
  </si>
  <si>
    <t>skruž betonová pro uliční vpusť horní  45x19,5x5 cm</t>
  </si>
  <si>
    <t>255919935</t>
  </si>
  <si>
    <t>65</t>
  </si>
  <si>
    <t>592238600</t>
  </si>
  <si>
    <t>skruž betonová pro uliční vpusť středová  45x19,5x5 cm</t>
  </si>
  <si>
    <t>1023694723</t>
  </si>
  <si>
    <t>66</t>
  </si>
  <si>
    <t>592238641</t>
  </si>
  <si>
    <t>prstenec betonový pro uliční vpusť vyrovnávací  39x6x6 cm</t>
  </si>
  <si>
    <t>-1764719655</t>
  </si>
  <si>
    <t>67</t>
  </si>
  <si>
    <t>899211111</t>
  </si>
  <si>
    <t>Osazení mříží s rámem hmotnosti do 50 kg</t>
  </si>
  <si>
    <t>-343280304</t>
  </si>
  <si>
    <t>68</t>
  </si>
  <si>
    <t>592238780</t>
  </si>
  <si>
    <t>mříž M1 D400 DIN 19583-13, 500/500 mm</t>
  </si>
  <si>
    <t>-910942097</t>
  </si>
  <si>
    <t>69</t>
  </si>
  <si>
    <t>592238760</t>
  </si>
  <si>
    <t>rám zabetonovaný DIN 19583-9 500/500 mm</t>
  </si>
  <si>
    <t>2047935591</t>
  </si>
  <si>
    <t>70</t>
  </si>
  <si>
    <t>592238751</t>
  </si>
  <si>
    <t>koš pozink.  nízký, pro rám 500/300</t>
  </si>
  <si>
    <t>1260462614</t>
  </si>
  <si>
    <t>9</t>
  </si>
  <si>
    <t>899231111</t>
  </si>
  <si>
    <t>Výšková úprava uličního vstupu nebo vpusti do 200 mm zvýšením mříže</t>
  </si>
  <si>
    <t>2087317246</t>
  </si>
  <si>
    <t>7</t>
  </si>
  <si>
    <t>899431111</t>
  </si>
  <si>
    <t>Výšková úprava uličního vstupu nebo vpusti do 200 mm zvýšením krycího hrnce, šoupěte nebo hydrantu</t>
  </si>
  <si>
    <t>-1279757229</t>
  </si>
  <si>
    <t>Výšková úprava uličního vstupu nebo vpusti do 200 mm zvýšením krycího hrnce, šoupěte nebo hydrantu bez úpravy armatur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</si>
  <si>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</si>
  <si>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75</t>
  </si>
  <si>
    <t>R001</t>
  </si>
  <si>
    <t>1838047066</t>
  </si>
  <si>
    <t>Odstranění stávající vpusti</t>
  </si>
  <si>
    <t>Ostatní konstrukce a práce, bourání</t>
  </si>
  <si>
    <t>81</t>
  </si>
  <si>
    <t>113106142</t>
  </si>
  <si>
    <t>Rozebrání dlažeb z betonových nebo kamenných dlaždic komunikací pro pěší strojně pl přes 50 m2</t>
  </si>
  <si>
    <t>-1627601146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</si>
  <si>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</si>
  <si>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</si>
  <si>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80</t>
  </si>
  <si>
    <t>113201112</t>
  </si>
  <si>
    <t>Vytrhání obrub silničních ležatých</t>
  </si>
  <si>
    <t>-737011860</t>
  </si>
  <si>
    <t>Vytrhání obrub s vybouráním lože, s přemístěním hmot na skládku na vzdálenost do 3 m nebo s naložením na dopravní prostředek silničních ležatých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</si>
  <si>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</si>
  <si>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462</t>
  </si>
  <si>
    <t>77</t>
  </si>
  <si>
    <t>113107337</t>
  </si>
  <si>
    <t>Odstranění podkladu z betonu vyztuženého sítěmi tl 300 mm strojně pl do 50 m2</t>
  </si>
  <si>
    <t>-1399453780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</si>
  <si>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</si>
  <si>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</si>
  <si>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10</t>
  </si>
  <si>
    <t>113107222</t>
  </si>
  <si>
    <t>Odstranění podkladu z kameniva drceného tl 200 mm strojně pl přes 200 m2</t>
  </si>
  <si>
    <t>270699581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</si>
  <si>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</si>
  <si>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2*1625,8"komunikace"+116,6"bet.chodnik"+316,6"chodnik dlažba"</t>
  </si>
  <si>
    <t>11</t>
  </si>
  <si>
    <t>113107242</t>
  </si>
  <si>
    <t>Odstranění podkladu živičného tl 100 mm strojně pl přes 200 m2</t>
  </si>
  <si>
    <t>-995511165</t>
  </si>
  <si>
    <t>Odstranění podkladů nebo krytů strojně plochy jednotlivě přes 200 m2 s přemístěním hmot na skládku na vzdálenost do 20 m nebo s naložením na dopravní prostředek živičných, o tl. vrstvy přes 50 do 100 mm</t>
  </si>
  <si>
    <t>1625,8</t>
  </si>
  <si>
    <t>41</t>
  </si>
  <si>
    <t>914111111</t>
  </si>
  <si>
    <t>Montáž svislé dopravní značky do velikosti 1 m2 objímkami na sloupek nebo konzolu</t>
  </si>
  <si>
    <t>-1397707232</t>
  </si>
  <si>
    <t>42</t>
  </si>
  <si>
    <t>404440441</t>
  </si>
  <si>
    <t xml:space="preserve">značka dopravní svislá reflexní AL </t>
  </si>
  <si>
    <t>1303464049</t>
  </si>
  <si>
    <t>43</t>
  </si>
  <si>
    <t>914511112</t>
  </si>
  <si>
    <t>Montáž sloupku dopravních značek délky do 3,5 m s betonovým základem a patkou</t>
  </si>
  <si>
    <t>-286410129</t>
  </si>
  <si>
    <t>44</t>
  </si>
  <si>
    <t>404452250</t>
  </si>
  <si>
    <t>sloupek Zn 60 - 350</t>
  </si>
  <si>
    <t>-1590677916</t>
  </si>
  <si>
    <t>45</t>
  </si>
  <si>
    <t>404452400</t>
  </si>
  <si>
    <t>patka hliníková HP 60</t>
  </si>
  <si>
    <t>410603148</t>
  </si>
  <si>
    <t>46</t>
  </si>
  <si>
    <t>404452560</t>
  </si>
  <si>
    <t>upínací svorka na sloupek US 60</t>
  </si>
  <si>
    <t>615825739</t>
  </si>
  <si>
    <t>16</t>
  </si>
  <si>
    <t>47</t>
  </si>
  <si>
    <t>404452530</t>
  </si>
  <si>
    <t>víčko plastové na sloupek 60</t>
  </si>
  <si>
    <t>-1940396481</t>
  </si>
  <si>
    <t>48</t>
  </si>
  <si>
    <t>915111111</t>
  </si>
  <si>
    <t>Vodorovné dopravní značení dělící čáry souvislé š 125 mm základní bílá barva</t>
  </si>
  <si>
    <t>2064862981</t>
  </si>
  <si>
    <t>49</t>
  </si>
  <si>
    <t>915131111</t>
  </si>
  <si>
    <t>Vodorovné dopravní značení přechody pro chodce, šipky, symboly základní bílá barva</t>
  </si>
  <si>
    <t>791966207</t>
  </si>
  <si>
    <t>50</t>
  </si>
  <si>
    <t>915131115</t>
  </si>
  <si>
    <t>Vodorovné dopravní značení přechody pro chodce, šipky, symboly základní žlutá barva</t>
  </si>
  <si>
    <t>894452924</t>
  </si>
  <si>
    <t>52</t>
  </si>
  <si>
    <t>592452111</t>
  </si>
  <si>
    <t>přídlažba 50x25x10 cm bílá</t>
  </si>
  <si>
    <t>903456369</t>
  </si>
  <si>
    <t>Poznámka k položce:_x000D_
spotřeba: 2 kus/m</t>
  </si>
  <si>
    <t>458,5*2</t>
  </si>
  <si>
    <t>53</t>
  </si>
  <si>
    <t>915611111</t>
  </si>
  <si>
    <t>Předznačení vodorovného liniového značení</t>
  </si>
  <si>
    <t>-424576281</t>
  </si>
  <si>
    <t>54</t>
  </si>
  <si>
    <t>915621111</t>
  </si>
  <si>
    <t>Předznačení vodorovného plošného značení</t>
  </si>
  <si>
    <t>-1149364918</t>
  </si>
  <si>
    <t>12</t>
  </si>
  <si>
    <t>916131213</t>
  </si>
  <si>
    <t>Osazení silničního obrubníku betonového stojatého s boční opěrou do lože z betonu prostého</t>
  </si>
  <si>
    <t>453490135</t>
  </si>
  <si>
    <t>Osazení silničního obrubníku betonového se zřízením lože, s vyplněním a zatřením spár cementovou maltou stojatého s boční opěrou z betonu prostého, do lože z betonu prostého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</si>
  <si>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</si>
  <si>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580,7"obruba" + "přídlažba"458,5</t>
  </si>
  <si>
    <t>13</t>
  </si>
  <si>
    <t>59217026</t>
  </si>
  <si>
    <t>obrubník betonový silniční 500x150x250mm</t>
  </si>
  <si>
    <t>-1871953685</t>
  </si>
  <si>
    <t>580,7</t>
  </si>
  <si>
    <t>78</t>
  </si>
  <si>
    <t>916231213</t>
  </si>
  <si>
    <t>Osazení chodníkového obrubníku betonového stojatého s boční opěrou do lože z betonu prostého</t>
  </si>
  <si>
    <t>23641946</t>
  </si>
  <si>
    <t>376</t>
  </si>
  <si>
    <t>79</t>
  </si>
  <si>
    <t>592174091</t>
  </si>
  <si>
    <t>obrubník betonový chodníkový  100x8x25 cm</t>
  </si>
  <si>
    <t>1403727828</t>
  </si>
  <si>
    <t>919112233</t>
  </si>
  <si>
    <t>Řezání spár pro vytvoření komůrky š 20 mm hl 40 mm pro těsnící zálivku v živičném krytu</t>
  </si>
  <si>
    <t>1742937986</t>
  </si>
  <si>
    <t>17</t>
  </si>
  <si>
    <t>919122132</t>
  </si>
  <si>
    <t>Těsnění spár zálivkou za tepla pro komůrky š 20 mm hl 40 mm s těsnicím profilem</t>
  </si>
  <si>
    <t>195205544</t>
  </si>
  <si>
    <t>56</t>
  </si>
  <si>
    <t>966006132</t>
  </si>
  <si>
    <t>Odstranění značek dopravních nebo orientačních se sloupky s betonovými patkami</t>
  </si>
  <si>
    <t>1960983049</t>
  </si>
  <si>
    <t>997</t>
  </si>
  <si>
    <t>Přesun sutě</t>
  </si>
  <si>
    <t>101</t>
  </si>
  <si>
    <t>997221551</t>
  </si>
  <si>
    <t>Vodorovná doprava suti ze sypkých materiálů do 1 km</t>
  </si>
  <si>
    <t>-1999391564</t>
  </si>
  <si>
    <t>Vodorovná doprava suti bez naložení, ale se složením a s hrubým urovnáním ze sypkých materiálů, na vzdálenost do 1 km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</si>
  <si>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</si>
  <si>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99</t>
  </si>
  <si>
    <t>997221559</t>
  </si>
  <si>
    <t>Příplatek ZKD 1 km u vodorovné dopravy suti ze sypkých materiálů</t>
  </si>
  <si>
    <t>40657089</t>
  </si>
  <si>
    <t>Vodorovná doprava suti bez naložení, ale se složením a s hrubým urovnáním Příplatek k ceně za každý další i započatý 1 km přes 1 km</t>
  </si>
  <si>
    <t>92</t>
  </si>
  <si>
    <t>997221571</t>
  </si>
  <si>
    <t>Vodorovná doprava vybouraných hmot do 1 km</t>
  </si>
  <si>
    <t>-910464124</t>
  </si>
  <si>
    <t>Vodorovná doprava vybouraných hmot bez naložení, ale se složením a s hrubým urovnáním na vzdálenost do 1 km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</si>
  <si>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</si>
  <si>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216,3+276,4+1473,92</t>
  </si>
  <si>
    <t>93</t>
  </si>
  <si>
    <t>997221579</t>
  </si>
  <si>
    <t>Příplatek ZKD 1 km u vodorovné dopravy vybouraných hmot</t>
  </si>
  <si>
    <t>810296820</t>
  </si>
  <si>
    <t>Vodorovná doprava vybouraných hmot bez naložení, ale se složením a s hrubým urovnáním na vzdálenost Příplatek k ceně za každý další i započatý 1 km přes 1 km</t>
  </si>
  <si>
    <t>1966,62</t>
  </si>
  <si>
    <t>94</t>
  </si>
  <si>
    <t>997221615</t>
  </si>
  <si>
    <t>Poplatek za uložení na skládce (skládkovné) stavebního odpadu betonového kód odpadu 17 01 01</t>
  </si>
  <si>
    <t>-1619686031</t>
  </si>
  <si>
    <t>Poplatek za uložení stavebního odpadu na skládce (skládkovné) z prostého betonu zatříděného do Katalogu odpadů pod kódem 17 01 01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</si>
  <si>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</si>
  <si>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96</t>
  </si>
  <si>
    <t>997221645</t>
  </si>
  <si>
    <t>Poplatek za uložení na skládce (skládkovné) odpadu asfaltového bez dehtu kód odpadu 17 03 02</t>
  </si>
  <si>
    <t>1500810352</t>
  </si>
  <si>
    <t>Poplatek za uložení stavebního odpadu na skládce (skládkovné) asfaltového bez obsahu dehtu zatříděného do Katalogu odpadů pod kódem 17 03 02</t>
  </si>
  <si>
    <t>97</t>
  </si>
  <si>
    <t>997221655</t>
  </si>
  <si>
    <t>Poplatek za uložení na skládce (skládkovné) zeminy a kamení kód odpadu 17 05 04</t>
  </si>
  <si>
    <t>1705339361</t>
  </si>
  <si>
    <t>Poplatek za uložení stavebního odpadu na skládce (skládkovné) zeminy a kamení zatříděného do Katalogu odpadů pod kódem 17 05 04</t>
  </si>
  <si>
    <t>998</t>
  </si>
  <si>
    <t>Přesun hmot</t>
  </si>
  <si>
    <t>102</t>
  </si>
  <si>
    <t>998223011</t>
  </si>
  <si>
    <t>Přesun hmot pro pozemní komunikace s krytem dlážděným</t>
  </si>
  <si>
    <t>1879659376</t>
  </si>
  <si>
    <t>Přesun hmot pro pozemní komunikace s krytem dlážděným dopravní vzdálenost do 200 m jakékoliv délky objektu</t>
  </si>
  <si>
    <t>103</t>
  </si>
  <si>
    <t>998223094</t>
  </si>
  <si>
    <t>Příplatek k přesunu hmot pro pozemní komunikace s krytem dlážděným za zvětšený přesun do 5000 m</t>
  </si>
  <si>
    <t>525224278</t>
  </si>
  <si>
    <t>Přesun hmot pro pozemní komunikace s krytem dlážděným Příplatek k ceně za zvětšený přesun přes vymezenou největší dopravní vzdálenost do 5000 m</t>
  </si>
  <si>
    <t>104</t>
  </si>
  <si>
    <t>998223095</t>
  </si>
  <si>
    <t>Příplatek k přesunu hmot pro pozemní komunikace s krytem dlážděným za zvětšený přesun ZKD 5000 m</t>
  </si>
  <si>
    <t>-785919766</t>
  </si>
  <si>
    <t>Přesun hmot pro pozemní komunikace s krytem dlážděným Příplatek k ceně za zvětšený přesun přes vymezenou největší dopravní vzdálenost za každých dalších 5000 m přes 5000 m</t>
  </si>
  <si>
    <t>VRN</t>
  </si>
  <si>
    <t>Vedlejší rozpočtové náklady</t>
  </si>
  <si>
    <t>82</t>
  </si>
  <si>
    <t>012103001</t>
  </si>
  <si>
    <t xml:space="preserve">Geodetické práce před výstavbou - vytyčení stavby </t>
  </si>
  <si>
    <t>Kč</t>
  </si>
  <si>
    <t>1024</t>
  </si>
  <si>
    <t>-754693665</t>
  </si>
  <si>
    <t>83</t>
  </si>
  <si>
    <t>012103002</t>
  </si>
  <si>
    <t>Vytyčení inženžrských sítí</t>
  </si>
  <si>
    <t>-1053098750</t>
  </si>
  <si>
    <t>84</t>
  </si>
  <si>
    <t>012303001</t>
  </si>
  <si>
    <t>Geodetické práce po výstavbě - zaměření skutečného stavu</t>
  </si>
  <si>
    <t>-1357331533</t>
  </si>
  <si>
    <t>85</t>
  </si>
  <si>
    <t>013254000</t>
  </si>
  <si>
    <t>Dokumentace skutečného provedení stavby</t>
  </si>
  <si>
    <t>916888596</t>
  </si>
  <si>
    <t>"6xparé v tištěné podobě, 6x v digitálné podobě na CD"1</t>
  </si>
  <si>
    <t>86</t>
  </si>
  <si>
    <t>030001000</t>
  </si>
  <si>
    <t>Zařízení staveniště</t>
  </si>
  <si>
    <t>-2055825782</t>
  </si>
  <si>
    <t>87</t>
  </si>
  <si>
    <t>030001001</t>
  </si>
  <si>
    <t>Zařízení staveniště - DIO</t>
  </si>
  <si>
    <t>1317314236</t>
  </si>
  <si>
    <t>88</t>
  </si>
  <si>
    <t>041403001</t>
  </si>
  <si>
    <t>Zajištění stavby z hlediska BOZP</t>
  </si>
  <si>
    <t>-957583594</t>
  </si>
  <si>
    <t>89</t>
  </si>
  <si>
    <t>043002001</t>
  </si>
  <si>
    <t xml:space="preserve">Statická zkouška hutnění zemní pláně </t>
  </si>
  <si>
    <t>-483870536</t>
  </si>
  <si>
    <t>"statická deska 6x"1</t>
  </si>
  <si>
    <t>90</t>
  </si>
  <si>
    <t>043002002</t>
  </si>
  <si>
    <t>Kopané sondy pro ověření skutečné polohy sítí</t>
  </si>
  <si>
    <t>-831025703</t>
  </si>
  <si>
    <t>91</t>
  </si>
  <si>
    <t>043002003</t>
  </si>
  <si>
    <t>Zkoušky a ostatní měření</t>
  </si>
  <si>
    <t>-1464684041</t>
  </si>
  <si>
    <t>"zkoušky rovinatosti živice - 2x, zkouška stická zatěžovací - 3x, zkouška protismyková - 3x"1</t>
  </si>
  <si>
    <t>SO 101b - II.etapa - Komunikace a zpev. plochy</t>
  </si>
  <si>
    <t>55</t>
  </si>
  <si>
    <t>2065459850</t>
  </si>
  <si>
    <t>-899356314</t>
  </si>
  <si>
    <t>1528018430</t>
  </si>
  <si>
    <t>0,5*195 "50%"</t>
  </si>
  <si>
    <t>-1847221826</t>
  </si>
  <si>
    <t>-472107383</t>
  </si>
  <si>
    <t>18</t>
  </si>
  <si>
    <t>-830166500</t>
  </si>
  <si>
    <t>-1167577411</t>
  </si>
  <si>
    <t>-379123044</t>
  </si>
  <si>
    <t>715</t>
  </si>
  <si>
    <t>-2071084388</t>
  </si>
  <si>
    <t>1954240</t>
  </si>
  <si>
    <t>715*0,03</t>
  </si>
  <si>
    <t>-436048498</t>
  </si>
  <si>
    <t>-359054925</t>
  </si>
  <si>
    <t>1216,848</t>
  </si>
  <si>
    <t>R0002</t>
  </si>
  <si>
    <t>ks</t>
  </si>
  <si>
    <t>-2060958834</t>
  </si>
  <si>
    <t>D+M Kanalizační revizní šachta DN 400, PE, SN8</t>
  </si>
  <si>
    <t>1993085036</t>
  </si>
  <si>
    <t>"chodnik"323,95+"nevidom" 14,52+"zatrav"164,2+"park.stani"55</t>
  </si>
  <si>
    <t>1583389218</t>
  </si>
  <si>
    <t>"chodnik"1,7*323,95*0,03+"nevidom" 1,7*14,52*0,03+"zatrav"164,2*0,04*1,7+"park.stani"1,7*0,04*55</t>
  </si>
  <si>
    <t>198757796</t>
  </si>
  <si>
    <t>2*409,2*1,05"asfalt komunikace"+323,95*1,05"chodnik"+14,52"nevidom"+28,8"zul.kostky"</t>
  </si>
  <si>
    <t>-1926148082</t>
  </si>
  <si>
    <t>164,2*1,05"zatrav"+55*1,05"park.stani"</t>
  </si>
  <si>
    <t>-81084425</t>
  </si>
  <si>
    <t>164,2</t>
  </si>
  <si>
    <t>242507493</t>
  </si>
  <si>
    <t>1,2*1014,04</t>
  </si>
  <si>
    <t>-1022909653</t>
  </si>
  <si>
    <t>409,2+18,37</t>
  </si>
  <si>
    <t>-214549528</t>
  </si>
  <si>
    <t>1244908657</t>
  </si>
  <si>
    <t>409,2"asf.komunikace"+"zazubeni"18,37</t>
  </si>
  <si>
    <t>-822651447</t>
  </si>
  <si>
    <t>14</t>
  </si>
  <si>
    <t>-235018485</t>
  </si>
  <si>
    <t>28,8</t>
  </si>
  <si>
    <t>1861779510</t>
  </si>
  <si>
    <t>28,8/3,33</t>
  </si>
  <si>
    <t>-1009879914</t>
  </si>
  <si>
    <t>323,95</t>
  </si>
  <si>
    <t>-1073805719</t>
  </si>
  <si>
    <t>647877132</t>
  </si>
  <si>
    <t>14,52</t>
  </si>
  <si>
    <t>-2090555033</t>
  </si>
  <si>
    <t>"zatrav"164,20+"park.stani"55</t>
  </si>
  <si>
    <t>1319036743</t>
  </si>
  <si>
    <t>-1815957688</t>
  </si>
  <si>
    <t>751373622</t>
  </si>
  <si>
    <t>944970654</t>
  </si>
  <si>
    <t>-2049489440</t>
  </si>
  <si>
    <t>268734970</t>
  </si>
  <si>
    <t>-1871460143</t>
  </si>
  <si>
    <t>-1041394639</t>
  </si>
  <si>
    <t>2102015560</t>
  </si>
  <si>
    <t>-526300382</t>
  </si>
  <si>
    <t>1468671744</t>
  </si>
  <si>
    <t>1481052218</t>
  </si>
  <si>
    <t>30</t>
  </si>
  <si>
    <t>-2118182490</t>
  </si>
  <si>
    <t>-73251976</t>
  </si>
  <si>
    <t>-1166518262</t>
  </si>
  <si>
    <t>977609343</t>
  </si>
  <si>
    <t>34</t>
  </si>
  <si>
    <t>38884690</t>
  </si>
  <si>
    <t>-901001987</t>
  </si>
  <si>
    <t>938433892</t>
  </si>
  <si>
    <t>904,2*2"asf.komun"+308"chodnik"</t>
  </si>
  <si>
    <t>-351142743</t>
  </si>
  <si>
    <t>904,2</t>
  </si>
  <si>
    <t>306318330</t>
  </si>
  <si>
    <t>190008985</t>
  </si>
  <si>
    <t>968291331</t>
  </si>
  <si>
    <t>-1234721474</t>
  </si>
  <si>
    <t>-1118872077</t>
  </si>
  <si>
    <t>-589260275</t>
  </si>
  <si>
    <t>1328706516</t>
  </si>
  <si>
    <t>1390012978</t>
  </si>
  <si>
    <t>-272102828</t>
  </si>
  <si>
    <t>2056614144</t>
  </si>
  <si>
    <t>137931480</t>
  </si>
  <si>
    <t>381</t>
  </si>
  <si>
    <t>-662964447</t>
  </si>
  <si>
    <t>-203847456</t>
  </si>
  <si>
    <t>-1370747672</t>
  </si>
  <si>
    <t>"pridlazba"190,5+"obruba"297,5</t>
  </si>
  <si>
    <t>961043111</t>
  </si>
  <si>
    <t>Bourání základů z betonu proloženého kamenem</t>
  </si>
  <si>
    <t>164141105</t>
  </si>
  <si>
    <t>Bourání základů z betonu proloženého kamenem</t>
  </si>
  <si>
    <t>-470660700</t>
  </si>
  <si>
    <t>297,5</t>
  </si>
  <si>
    <t>-1914596641</t>
  </si>
  <si>
    <t>-629457524</t>
  </si>
  <si>
    <t>-718782144</t>
  </si>
  <si>
    <t>51</t>
  </si>
  <si>
    <t>1322365418</t>
  </si>
  <si>
    <t>962032231</t>
  </si>
  <si>
    <t>Bourání zdiva z cihel pálených nebo vápenopískových na MV nebo MVC přes 1 m3</t>
  </si>
  <si>
    <t>921272851</t>
  </si>
  <si>
    <t>Bourání zdiva nadzákladového z cihel nebo tvárnic z cihel pálených nebo vápenopískových, na maltu vápennou nebo vápenocementovou, objemu přes 1 m3</t>
  </si>
  <si>
    <t xml:space="preserve">Poznámka k souboru cen:_x000D_
1. Bourání pilířů o průřezu přes 0,36 m2 se oceňuje příslušnými cenami -2230, -2231, -2240, -2241,-2253 a -2254 jako bourání zdiva nadzákladového cihelného._x000D_
</t>
  </si>
  <si>
    <t>590070267</t>
  </si>
  <si>
    <t>1560784636</t>
  </si>
  <si>
    <t>454,874</t>
  </si>
  <si>
    <t>1091911383</t>
  </si>
  <si>
    <t>277,76+23,4+153,714</t>
  </si>
  <si>
    <t>-1050832005</t>
  </si>
  <si>
    <t>997013863</t>
  </si>
  <si>
    <t>Poplatek za uložení stavebního odpadu na recyklační skládce (skládkovné) cihelného kód odpadu  17 01 02</t>
  </si>
  <si>
    <t>-990847635</t>
  </si>
  <si>
    <t>Poplatek za uložení stavebního odpadu na recyklační skládce (skládkovné) cihelného zatříděného do Katalogu odpadů pod kódem 17 01 02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</si>
  <si>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</si>
  <si>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13*1,8</t>
  </si>
  <si>
    <t>-1234183621</t>
  </si>
  <si>
    <t>1332986105</t>
  </si>
  <si>
    <t>1054,348</t>
  </si>
  <si>
    <t>-711760447</t>
  </si>
  <si>
    <t>1232916286</t>
  </si>
  <si>
    <t>10*1013,348</t>
  </si>
  <si>
    <t>-1662448821</t>
  </si>
  <si>
    <t>-119781447</t>
  </si>
  <si>
    <t>1955747649</t>
  </si>
  <si>
    <t>1150815723</t>
  </si>
  <si>
    <t>-1956979004</t>
  </si>
  <si>
    <t>1391412653</t>
  </si>
  <si>
    <t>-404135333</t>
  </si>
  <si>
    <t>76</t>
  </si>
  <si>
    <t>-133622010</t>
  </si>
  <si>
    <t>397729907</t>
  </si>
  <si>
    <t>92757987</t>
  </si>
  <si>
    <t>139428636</t>
  </si>
  <si>
    <t>1086106788</t>
  </si>
  <si>
    <t>-1917545946</t>
  </si>
  <si>
    <t>SO 101aa - I. etapa Sadové úpravy - samostatný R+VV</t>
  </si>
  <si>
    <t>N00 - Sadové úpravy</t>
  </si>
  <si>
    <t xml:space="preserve">    N01 - I.etapa</t>
  </si>
  <si>
    <t>N00</t>
  </si>
  <si>
    <t>Sadové úpravy</t>
  </si>
  <si>
    <t>N01</t>
  </si>
  <si>
    <t>I.etapa</t>
  </si>
  <si>
    <t>PD</t>
  </si>
  <si>
    <t>512</t>
  </si>
  <si>
    <t>-885885210</t>
  </si>
  <si>
    <t>viz samostatný výkaz výměr</t>
  </si>
  <si>
    <t>SO 101bb - II. etapa Sadové úpravy - samostatný R+VV</t>
  </si>
  <si>
    <t xml:space="preserve">    N01 - II.etapa</t>
  </si>
  <si>
    <t>II.etapa</t>
  </si>
  <si>
    <t>-804486186</t>
  </si>
  <si>
    <t>SO 401a - I.etapa Veřejné osvětlení - samostatný R+VV</t>
  </si>
  <si>
    <t>N00 - SO 401</t>
  </si>
  <si>
    <t xml:space="preserve">    N01 - Veřejné osvětlení - I. etapa</t>
  </si>
  <si>
    <t>SO 401</t>
  </si>
  <si>
    <t>Veřejné osvětlení - I. etapa</t>
  </si>
  <si>
    <t>R</t>
  </si>
  <si>
    <t>pd</t>
  </si>
  <si>
    <t>-1714718791</t>
  </si>
  <si>
    <t>SO 401b - II.etapa Veřejné osvětlení - samostatný R+VV</t>
  </si>
  <si>
    <t xml:space="preserve">    N01 - Veřejné osvětlení - II. etapa</t>
  </si>
  <si>
    <t>Veřejné osvětlení - II. etapa</t>
  </si>
  <si>
    <t>-1488951682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</si>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</sst>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0" fillId="0" borderId="0" xfId="0"/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topLeftCell="A37" workbookViewId="0">
      <selection activeCell="A60" sqref="A60:XFD6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1" t="s">
        <v>14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1"/>
      <c r="AQ5" s="21"/>
      <c r="AR5" s="19"/>
      <c r="BE5" s="31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3" t="s">
        <v>17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1"/>
      <c r="AQ6" s="21"/>
      <c r="AR6" s="19"/>
      <c r="BE6" s="31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1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1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1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1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1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19"/>
      <c r="BS13" s="16" t="s">
        <v>6</v>
      </c>
    </row>
    <row r="14" spans="1:74" ht="12.75">
      <c r="B14" s="20"/>
      <c r="C14" s="21"/>
      <c r="D14" s="21"/>
      <c r="E14" s="324" t="s">
        <v>30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1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9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1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19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1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19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9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9"/>
    </row>
    <row r="23" spans="1:71" s="1" customFormat="1" ht="47.25" customHeight="1">
      <c r="B23" s="20"/>
      <c r="C23" s="21"/>
      <c r="D23" s="21"/>
      <c r="E23" s="326" t="s">
        <v>37</v>
      </c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/>
      <c r="AM23" s="326"/>
      <c r="AN23" s="326"/>
      <c r="AO23" s="21"/>
      <c r="AP23" s="21"/>
      <c r="AQ23" s="21"/>
      <c r="AR23" s="19"/>
      <c r="BE23" s="31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19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7">
        <f>ROUND(AG54,2)</f>
        <v>0</v>
      </c>
      <c r="AL26" s="328"/>
      <c r="AM26" s="328"/>
      <c r="AN26" s="328"/>
      <c r="AO26" s="328"/>
      <c r="AP26" s="35"/>
      <c r="AQ26" s="35"/>
      <c r="AR26" s="38"/>
      <c r="BE26" s="31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1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29" t="s">
        <v>39</v>
      </c>
      <c r="M28" s="329"/>
      <c r="N28" s="329"/>
      <c r="O28" s="329"/>
      <c r="P28" s="329"/>
      <c r="Q28" s="35"/>
      <c r="R28" s="35"/>
      <c r="S28" s="35"/>
      <c r="T28" s="35"/>
      <c r="U28" s="35"/>
      <c r="V28" s="35"/>
      <c r="W28" s="329" t="s">
        <v>40</v>
      </c>
      <c r="X28" s="329"/>
      <c r="Y28" s="329"/>
      <c r="Z28" s="329"/>
      <c r="AA28" s="329"/>
      <c r="AB28" s="329"/>
      <c r="AC28" s="329"/>
      <c r="AD28" s="329"/>
      <c r="AE28" s="329"/>
      <c r="AF28" s="35"/>
      <c r="AG28" s="35"/>
      <c r="AH28" s="35"/>
      <c r="AI28" s="35"/>
      <c r="AJ28" s="35"/>
      <c r="AK28" s="329" t="s">
        <v>41</v>
      </c>
      <c r="AL28" s="329"/>
      <c r="AM28" s="329"/>
      <c r="AN28" s="329"/>
      <c r="AO28" s="329"/>
      <c r="AP28" s="35"/>
      <c r="AQ28" s="35"/>
      <c r="AR28" s="38"/>
      <c r="BE28" s="319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20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20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20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20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17" t="s">
        <v>50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4">
        <f>SUM(AK26:AK33)</f>
        <v>0</v>
      </c>
      <c r="AL35" s="315"/>
      <c r="AM35" s="315"/>
      <c r="AN35" s="315"/>
      <c r="AO35" s="31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267-18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39" t="str">
        <f>K6</f>
        <v>Rekonstrukce komunikace Seifertova a stavební úpravy propojky k ulici Vančurova, Lanškroun</v>
      </c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0"/>
      <c r="AE45" s="340"/>
      <c r="AF45" s="340"/>
      <c r="AG45" s="340"/>
      <c r="AH45" s="340"/>
      <c r="AI45" s="340"/>
      <c r="AJ45" s="340"/>
      <c r="AK45" s="340"/>
      <c r="AL45" s="340"/>
      <c r="AM45" s="340"/>
      <c r="AN45" s="340"/>
      <c r="AO45" s="340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Lanškroun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41" t="str">
        <f>IF(AN8= "","",AN8)</f>
        <v>12. 3. 2021</v>
      </c>
      <c r="AN47" s="341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Lanškroun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42" t="str">
        <f>IF(E17="","",E17)</f>
        <v>Vectura Pardubice</v>
      </c>
      <c r="AN49" s="343"/>
      <c r="AO49" s="343"/>
      <c r="AP49" s="343"/>
      <c r="AQ49" s="35"/>
      <c r="AR49" s="38"/>
      <c r="AS49" s="344" t="s">
        <v>52</v>
      </c>
      <c r="AT49" s="345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42" t="str">
        <f>IF(E20="","",E20)</f>
        <v xml:space="preserve"> </v>
      </c>
      <c r="AN50" s="343"/>
      <c r="AO50" s="343"/>
      <c r="AP50" s="343"/>
      <c r="AQ50" s="35"/>
      <c r="AR50" s="38"/>
      <c r="AS50" s="346"/>
      <c r="AT50" s="347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48"/>
      <c r="AT51" s="349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35" t="s">
        <v>53</v>
      </c>
      <c r="D52" s="336"/>
      <c r="E52" s="336"/>
      <c r="F52" s="336"/>
      <c r="G52" s="336"/>
      <c r="H52" s="65"/>
      <c r="I52" s="338" t="s">
        <v>54</v>
      </c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7" t="s">
        <v>55</v>
      </c>
      <c r="AH52" s="336"/>
      <c r="AI52" s="336"/>
      <c r="AJ52" s="336"/>
      <c r="AK52" s="336"/>
      <c r="AL52" s="336"/>
      <c r="AM52" s="336"/>
      <c r="AN52" s="338" t="s">
        <v>56</v>
      </c>
      <c r="AO52" s="336"/>
      <c r="AP52" s="336"/>
      <c r="AQ52" s="66" t="s">
        <v>57</v>
      </c>
      <c r="AR52" s="38"/>
      <c r="AS52" s="67" t="s">
        <v>58</v>
      </c>
      <c r="AT52" s="68" t="s">
        <v>59</v>
      </c>
      <c r="AU52" s="68" t="s">
        <v>60</v>
      </c>
      <c r="AV52" s="68" t="s">
        <v>61</v>
      </c>
      <c r="AW52" s="68" t="s">
        <v>62</v>
      </c>
      <c r="AX52" s="68" t="s">
        <v>63</v>
      </c>
      <c r="AY52" s="68" t="s">
        <v>64</v>
      </c>
      <c r="AZ52" s="68" t="s">
        <v>65</v>
      </c>
      <c r="BA52" s="68" t="s">
        <v>66</v>
      </c>
      <c r="BB52" s="68" t="s">
        <v>67</v>
      </c>
      <c r="BC52" s="68" t="s">
        <v>68</v>
      </c>
      <c r="BD52" s="69" t="s">
        <v>69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3">
        <f>ROUND(SUM(AG55:AG60),2)</f>
        <v>0</v>
      </c>
      <c r="AH54" s="333"/>
      <c r="AI54" s="333"/>
      <c r="AJ54" s="333"/>
      <c r="AK54" s="333"/>
      <c r="AL54" s="333"/>
      <c r="AM54" s="333"/>
      <c r="AN54" s="334">
        <f t="shared" ref="AN54:AN60" si="0">SUM(AG54,AT54)</f>
        <v>0</v>
      </c>
      <c r="AO54" s="334"/>
      <c r="AP54" s="334"/>
      <c r="AQ54" s="77" t="s">
        <v>19</v>
      </c>
      <c r="AR54" s="78"/>
      <c r="AS54" s="79">
        <f>ROUND(SUM(AS55:AS60),2)</f>
        <v>0</v>
      </c>
      <c r="AT54" s="80">
        <f t="shared" ref="AT54:AT60" si="1">ROUND(SUM(AV54:AW54),2)</f>
        <v>0</v>
      </c>
      <c r="AU54" s="81">
        <f>ROUND(SUM(AU55:AU60),5)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ROUND(SUM(AZ55:AZ60),2)</f>
        <v>0</v>
      </c>
      <c r="BA54" s="80">
        <f>ROUND(SUM(BA55:BA60),2)</f>
        <v>0</v>
      </c>
      <c r="BB54" s="80">
        <f>ROUND(SUM(BB55:BB60),2)</f>
        <v>0</v>
      </c>
      <c r="BC54" s="80">
        <f>ROUND(SUM(BC55:BC60),2)</f>
        <v>0</v>
      </c>
      <c r="BD54" s="82">
        <f>ROUND(SUM(BD55:BD60),2)</f>
        <v>0</v>
      </c>
      <c r="BS54" s="83" t="s">
        <v>71</v>
      </c>
      <c r="BT54" s="83" t="s">
        <v>72</v>
      </c>
      <c r="BU54" s="84" t="s">
        <v>73</v>
      </c>
      <c r="BV54" s="83" t="s">
        <v>74</v>
      </c>
      <c r="BW54" s="83" t="s">
        <v>5</v>
      </c>
      <c r="BX54" s="83" t="s">
        <v>75</v>
      </c>
      <c r="CL54" s="83" t="s">
        <v>19</v>
      </c>
    </row>
    <row r="55" spans="1:91" s="7" customFormat="1" ht="24.75" customHeight="1">
      <c r="A55" s="85" t="s">
        <v>76</v>
      </c>
      <c r="B55" s="86"/>
      <c r="C55" s="87"/>
      <c r="D55" s="332" t="s">
        <v>77</v>
      </c>
      <c r="E55" s="332"/>
      <c r="F55" s="332"/>
      <c r="G55" s="332"/>
      <c r="H55" s="332"/>
      <c r="I55" s="88"/>
      <c r="J55" s="332" t="s">
        <v>78</v>
      </c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332"/>
      <c r="AC55" s="332"/>
      <c r="AD55" s="332"/>
      <c r="AE55" s="332"/>
      <c r="AF55" s="332"/>
      <c r="AG55" s="330">
        <f>'SO 101a - I. etapa - Komu...'!J30</f>
        <v>0</v>
      </c>
      <c r="AH55" s="331"/>
      <c r="AI55" s="331"/>
      <c r="AJ55" s="331"/>
      <c r="AK55" s="331"/>
      <c r="AL55" s="331"/>
      <c r="AM55" s="331"/>
      <c r="AN55" s="330">
        <f t="shared" si="0"/>
        <v>0</v>
      </c>
      <c r="AO55" s="331"/>
      <c r="AP55" s="331"/>
      <c r="AQ55" s="89" t="s">
        <v>79</v>
      </c>
      <c r="AR55" s="90"/>
      <c r="AS55" s="91">
        <v>0</v>
      </c>
      <c r="AT55" s="92">
        <f t="shared" si="1"/>
        <v>0</v>
      </c>
      <c r="AU55" s="93">
        <f>'SO 101a - I. etapa - Komu...'!P87</f>
        <v>0</v>
      </c>
      <c r="AV55" s="92">
        <f>'SO 101a - I. etapa - Komu...'!J33</f>
        <v>0</v>
      </c>
      <c r="AW55" s="92">
        <f>'SO 101a - I. etapa - Komu...'!J34</f>
        <v>0</v>
      </c>
      <c r="AX55" s="92">
        <f>'SO 101a - I. etapa - Komu...'!J35</f>
        <v>0</v>
      </c>
      <c r="AY55" s="92">
        <f>'SO 101a - I. etapa - Komu...'!J36</f>
        <v>0</v>
      </c>
      <c r="AZ55" s="92">
        <f>'SO 101a - I. etapa - Komu...'!F33</f>
        <v>0</v>
      </c>
      <c r="BA55" s="92">
        <f>'SO 101a - I. etapa - Komu...'!F34</f>
        <v>0</v>
      </c>
      <c r="BB55" s="92">
        <f>'SO 101a - I. etapa - Komu...'!F35</f>
        <v>0</v>
      </c>
      <c r="BC55" s="92">
        <f>'SO 101a - I. etapa - Komu...'!F36</f>
        <v>0</v>
      </c>
      <c r="BD55" s="94">
        <f>'SO 101a - I. etapa - Komu...'!F37</f>
        <v>0</v>
      </c>
      <c r="BT55" s="95" t="s">
        <v>80</v>
      </c>
      <c r="BV55" s="95" t="s">
        <v>74</v>
      </c>
      <c r="BW55" s="95" t="s">
        <v>81</v>
      </c>
      <c r="BX55" s="95" t="s">
        <v>5</v>
      </c>
      <c r="CL55" s="95" t="s">
        <v>19</v>
      </c>
      <c r="CM55" s="95" t="s">
        <v>82</v>
      </c>
    </row>
    <row r="56" spans="1:91" s="7" customFormat="1" ht="24.75" hidden="1" customHeight="1">
      <c r="A56" s="85" t="s">
        <v>76</v>
      </c>
      <c r="B56" s="86"/>
      <c r="C56" s="87"/>
      <c r="D56" s="332" t="s">
        <v>83</v>
      </c>
      <c r="E56" s="332"/>
      <c r="F56" s="332"/>
      <c r="G56" s="332"/>
      <c r="H56" s="332"/>
      <c r="I56" s="88"/>
      <c r="J56" s="332" t="s">
        <v>84</v>
      </c>
      <c r="K56" s="332"/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0">
        <f>'SO 101b - II.etapa - Komu...'!J30</f>
        <v>0</v>
      </c>
      <c r="AH56" s="331"/>
      <c r="AI56" s="331"/>
      <c r="AJ56" s="331"/>
      <c r="AK56" s="331"/>
      <c r="AL56" s="331"/>
      <c r="AM56" s="331"/>
      <c r="AN56" s="330">
        <f t="shared" si="0"/>
        <v>0</v>
      </c>
      <c r="AO56" s="331"/>
      <c r="AP56" s="331"/>
      <c r="AQ56" s="89" t="s">
        <v>79</v>
      </c>
      <c r="AR56" s="90"/>
      <c r="AS56" s="91">
        <v>0</v>
      </c>
      <c r="AT56" s="92">
        <f t="shared" si="1"/>
        <v>0</v>
      </c>
      <c r="AU56" s="93">
        <f>'SO 101b - II.etapa - Komu...'!P87</f>
        <v>0</v>
      </c>
      <c r="AV56" s="92">
        <f>'SO 101b - II.etapa - Komu...'!J33</f>
        <v>0</v>
      </c>
      <c r="AW56" s="92">
        <f>'SO 101b - II.etapa - Komu...'!J34</f>
        <v>0</v>
      </c>
      <c r="AX56" s="92">
        <f>'SO 101b - II.etapa - Komu...'!J35</f>
        <v>0</v>
      </c>
      <c r="AY56" s="92">
        <f>'SO 101b - II.etapa - Komu...'!J36</f>
        <v>0</v>
      </c>
      <c r="AZ56" s="92">
        <f>'SO 101b - II.etapa - Komu...'!F33</f>
        <v>0</v>
      </c>
      <c r="BA56" s="92">
        <f>'SO 101b - II.etapa - Komu...'!F34</f>
        <v>0</v>
      </c>
      <c r="BB56" s="92">
        <f>'SO 101b - II.etapa - Komu...'!F35</f>
        <v>0</v>
      </c>
      <c r="BC56" s="92">
        <f>'SO 101b - II.etapa - Komu...'!F36</f>
        <v>0</v>
      </c>
      <c r="BD56" s="94">
        <f>'SO 101b - II.etapa - Komu...'!F37</f>
        <v>0</v>
      </c>
      <c r="BT56" s="95" t="s">
        <v>80</v>
      </c>
      <c r="BV56" s="95" t="s">
        <v>74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7" customFormat="1" ht="24.75" customHeight="1">
      <c r="A57" s="85" t="s">
        <v>76</v>
      </c>
      <c r="B57" s="86"/>
      <c r="C57" s="87"/>
      <c r="D57" s="332" t="s">
        <v>86</v>
      </c>
      <c r="E57" s="332"/>
      <c r="F57" s="332"/>
      <c r="G57" s="332"/>
      <c r="H57" s="332"/>
      <c r="I57" s="88"/>
      <c r="J57" s="332" t="s">
        <v>87</v>
      </c>
      <c r="K57" s="332"/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332"/>
      <c r="AC57" s="332"/>
      <c r="AD57" s="332"/>
      <c r="AE57" s="332"/>
      <c r="AF57" s="332"/>
      <c r="AG57" s="330">
        <f>'SO 101aa - I. etapa Sadov...'!J30</f>
        <v>0</v>
      </c>
      <c r="AH57" s="331"/>
      <c r="AI57" s="331"/>
      <c r="AJ57" s="331"/>
      <c r="AK57" s="331"/>
      <c r="AL57" s="331"/>
      <c r="AM57" s="331"/>
      <c r="AN57" s="330">
        <f t="shared" si="0"/>
        <v>0</v>
      </c>
      <c r="AO57" s="331"/>
      <c r="AP57" s="331"/>
      <c r="AQ57" s="89" t="s">
        <v>79</v>
      </c>
      <c r="AR57" s="90"/>
      <c r="AS57" s="91">
        <v>0</v>
      </c>
      <c r="AT57" s="92">
        <f t="shared" si="1"/>
        <v>0</v>
      </c>
      <c r="AU57" s="93">
        <f>'SO 101aa - I. etapa Sadov...'!P81</f>
        <v>0</v>
      </c>
      <c r="AV57" s="92">
        <f>'SO 101aa - I. etapa Sadov...'!J33</f>
        <v>0</v>
      </c>
      <c r="AW57" s="92">
        <f>'SO 101aa - I. etapa Sadov...'!J34</f>
        <v>0</v>
      </c>
      <c r="AX57" s="92">
        <f>'SO 101aa - I. etapa Sadov...'!J35</f>
        <v>0</v>
      </c>
      <c r="AY57" s="92">
        <f>'SO 101aa - I. etapa Sadov...'!J36</f>
        <v>0</v>
      </c>
      <c r="AZ57" s="92">
        <f>'SO 101aa - I. etapa Sadov...'!F33</f>
        <v>0</v>
      </c>
      <c r="BA57" s="92">
        <f>'SO 101aa - I. etapa Sadov...'!F34</f>
        <v>0</v>
      </c>
      <c r="BB57" s="92">
        <f>'SO 101aa - I. etapa Sadov...'!F35</f>
        <v>0</v>
      </c>
      <c r="BC57" s="92">
        <f>'SO 101aa - I. etapa Sadov...'!F36</f>
        <v>0</v>
      </c>
      <c r="BD57" s="94">
        <f>'SO 101aa - I. etapa Sadov...'!F37</f>
        <v>0</v>
      </c>
      <c r="BT57" s="95" t="s">
        <v>80</v>
      </c>
      <c r="BV57" s="95" t="s">
        <v>74</v>
      </c>
      <c r="BW57" s="95" t="s">
        <v>88</v>
      </c>
      <c r="BX57" s="95" t="s">
        <v>5</v>
      </c>
      <c r="CL57" s="95" t="s">
        <v>19</v>
      </c>
      <c r="CM57" s="95" t="s">
        <v>82</v>
      </c>
    </row>
    <row r="58" spans="1:91" s="7" customFormat="1" ht="24.75" hidden="1" customHeight="1">
      <c r="A58" s="85" t="s">
        <v>76</v>
      </c>
      <c r="B58" s="86"/>
      <c r="C58" s="87"/>
      <c r="D58" s="332" t="s">
        <v>89</v>
      </c>
      <c r="E58" s="332"/>
      <c r="F58" s="332"/>
      <c r="G58" s="332"/>
      <c r="H58" s="332"/>
      <c r="I58" s="88"/>
      <c r="J58" s="332" t="s">
        <v>90</v>
      </c>
      <c r="K58" s="332"/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0">
        <f>'SO 101bb - II. etapa Sado...'!J30</f>
        <v>0</v>
      </c>
      <c r="AH58" s="331"/>
      <c r="AI58" s="331"/>
      <c r="AJ58" s="331"/>
      <c r="AK58" s="331"/>
      <c r="AL58" s="331"/>
      <c r="AM58" s="331"/>
      <c r="AN58" s="330">
        <f t="shared" si="0"/>
        <v>0</v>
      </c>
      <c r="AO58" s="331"/>
      <c r="AP58" s="331"/>
      <c r="AQ58" s="89" t="s">
        <v>79</v>
      </c>
      <c r="AR58" s="90"/>
      <c r="AS58" s="91">
        <v>0</v>
      </c>
      <c r="AT58" s="92">
        <f t="shared" si="1"/>
        <v>0</v>
      </c>
      <c r="AU58" s="93">
        <f>'SO 101bb - II. etapa Sado...'!P81</f>
        <v>0</v>
      </c>
      <c r="AV58" s="92">
        <f>'SO 101bb - II. etapa Sado...'!J33</f>
        <v>0</v>
      </c>
      <c r="AW58" s="92">
        <f>'SO 101bb - II. etapa Sado...'!J34</f>
        <v>0</v>
      </c>
      <c r="AX58" s="92">
        <f>'SO 101bb - II. etapa Sado...'!J35</f>
        <v>0</v>
      </c>
      <c r="AY58" s="92">
        <f>'SO 101bb - II. etapa Sado...'!J36</f>
        <v>0</v>
      </c>
      <c r="AZ58" s="92">
        <f>'SO 101bb - II. etapa Sado...'!F33</f>
        <v>0</v>
      </c>
      <c r="BA58" s="92">
        <f>'SO 101bb - II. etapa Sado...'!F34</f>
        <v>0</v>
      </c>
      <c r="BB58" s="92">
        <f>'SO 101bb - II. etapa Sado...'!F35</f>
        <v>0</v>
      </c>
      <c r="BC58" s="92">
        <f>'SO 101bb - II. etapa Sado...'!F36</f>
        <v>0</v>
      </c>
      <c r="BD58" s="94">
        <f>'SO 101bb - II. etapa Sado...'!F37</f>
        <v>0</v>
      </c>
      <c r="BT58" s="95" t="s">
        <v>80</v>
      </c>
      <c r="BV58" s="95" t="s">
        <v>74</v>
      </c>
      <c r="BW58" s="95" t="s">
        <v>91</v>
      </c>
      <c r="BX58" s="95" t="s">
        <v>5</v>
      </c>
      <c r="CL58" s="95" t="s">
        <v>19</v>
      </c>
      <c r="CM58" s="95" t="s">
        <v>82</v>
      </c>
    </row>
    <row r="59" spans="1:91" s="7" customFormat="1" ht="24.75" customHeight="1">
      <c r="A59" s="85" t="s">
        <v>76</v>
      </c>
      <c r="B59" s="86"/>
      <c r="C59" s="87"/>
      <c r="D59" s="332" t="s">
        <v>92</v>
      </c>
      <c r="E59" s="332"/>
      <c r="F59" s="332"/>
      <c r="G59" s="332"/>
      <c r="H59" s="332"/>
      <c r="I59" s="88"/>
      <c r="J59" s="332" t="s">
        <v>93</v>
      </c>
      <c r="K59" s="332"/>
      <c r="L59" s="332"/>
      <c r="M59" s="332"/>
      <c r="N59" s="332"/>
      <c r="O59" s="332"/>
      <c r="P59" s="332"/>
      <c r="Q59" s="332"/>
      <c r="R59" s="332"/>
      <c r="S59" s="332"/>
      <c r="T59" s="332"/>
      <c r="U59" s="332"/>
      <c r="V59" s="332"/>
      <c r="W59" s="332"/>
      <c r="X59" s="332"/>
      <c r="Y59" s="332"/>
      <c r="Z59" s="332"/>
      <c r="AA59" s="332"/>
      <c r="AB59" s="332"/>
      <c r="AC59" s="332"/>
      <c r="AD59" s="332"/>
      <c r="AE59" s="332"/>
      <c r="AF59" s="332"/>
      <c r="AG59" s="330">
        <f>'SO 401a - I.etapa Veřejné...'!J30</f>
        <v>0</v>
      </c>
      <c r="AH59" s="331"/>
      <c r="AI59" s="331"/>
      <c r="AJ59" s="331"/>
      <c r="AK59" s="331"/>
      <c r="AL59" s="331"/>
      <c r="AM59" s="331"/>
      <c r="AN59" s="330">
        <f t="shared" si="0"/>
        <v>0</v>
      </c>
      <c r="AO59" s="331"/>
      <c r="AP59" s="331"/>
      <c r="AQ59" s="89" t="s">
        <v>79</v>
      </c>
      <c r="AR59" s="90"/>
      <c r="AS59" s="91">
        <v>0</v>
      </c>
      <c r="AT59" s="92">
        <f t="shared" si="1"/>
        <v>0</v>
      </c>
      <c r="AU59" s="93">
        <f>'SO 401a - I.etapa Veřejné...'!P81</f>
        <v>0</v>
      </c>
      <c r="AV59" s="92">
        <f>'SO 401a - I.etapa Veřejné...'!J33</f>
        <v>0</v>
      </c>
      <c r="AW59" s="92">
        <f>'SO 401a - I.etapa Veřejné...'!J34</f>
        <v>0</v>
      </c>
      <c r="AX59" s="92">
        <f>'SO 401a - I.etapa Veřejné...'!J35</f>
        <v>0</v>
      </c>
      <c r="AY59" s="92">
        <f>'SO 401a - I.etapa Veřejné...'!J36</f>
        <v>0</v>
      </c>
      <c r="AZ59" s="92">
        <f>'SO 401a - I.etapa Veřejné...'!F33</f>
        <v>0</v>
      </c>
      <c r="BA59" s="92">
        <f>'SO 401a - I.etapa Veřejné...'!F34</f>
        <v>0</v>
      </c>
      <c r="BB59" s="92">
        <f>'SO 401a - I.etapa Veřejné...'!F35</f>
        <v>0</v>
      </c>
      <c r="BC59" s="92">
        <f>'SO 401a - I.etapa Veřejné...'!F36</f>
        <v>0</v>
      </c>
      <c r="BD59" s="94">
        <f>'SO 401a - I.etapa Veřejné...'!F37</f>
        <v>0</v>
      </c>
      <c r="BT59" s="95" t="s">
        <v>80</v>
      </c>
      <c r="BV59" s="95" t="s">
        <v>74</v>
      </c>
      <c r="BW59" s="95" t="s">
        <v>94</v>
      </c>
      <c r="BX59" s="95" t="s">
        <v>5</v>
      </c>
      <c r="CL59" s="95" t="s">
        <v>19</v>
      </c>
      <c r="CM59" s="95" t="s">
        <v>82</v>
      </c>
    </row>
    <row r="60" spans="1:91" s="7" customFormat="1" ht="24.75" hidden="1" customHeight="1">
      <c r="A60" s="85" t="s">
        <v>76</v>
      </c>
      <c r="B60" s="86"/>
      <c r="C60" s="87"/>
      <c r="D60" s="332" t="s">
        <v>95</v>
      </c>
      <c r="E60" s="332"/>
      <c r="F60" s="332"/>
      <c r="G60" s="332"/>
      <c r="H60" s="332"/>
      <c r="I60" s="88"/>
      <c r="J60" s="332" t="s">
        <v>96</v>
      </c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2"/>
      <c r="V60" s="332"/>
      <c r="W60" s="332"/>
      <c r="X60" s="332"/>
      <c r="Y60" s="332"/>
      <c r="Z60" s="332"/>
      <c r="AA60" s="332"/>
      <c r="AB60" s="332"/>
      <c r="AC60" s="332"/>
      <c r="AD60" s="332"/>
      <c r="AE60" s="332"/>
      <c r="AF60" s="332"/>
      <c r="AG60" s="330">
        <f>'SO 401b - II.etapa Veřejn...'!J30</f>
        <v>0</v>
      </c>
      <c r="AH60" s="331"/>
      <c r="AI60" s="331"/>
      <c r="AJ60" s="331"/>
      <c r="AK60" s="331"/>
      <c r="AL60" s="331"/>
      <c r="AM60" s="331"/>
      <c r="AN60" s="330">
        <f t="shared" si="0"/>
        <v>0</v>
      </c>
      <c r="AO60" s="331"/>
      <c r="AP60" s="331"/>
      <c r="AQ60" s="89" t="s">
        <v>79</v>
      </c>
      <c r="AR60" s="90"/>
      <c r="AS60" s="96">
        <v>0</v>
      </c>
      <c r="AT60" s="97">
        <f t="shared" si="1"/>
        <v>0</v>
      </c>
      <c r="AU60" s="98">
        <f>'SO 401b - II.etapa Veřejn...'!P81</f>
        <v>0</v>
      </c>
      <c r="AV60" s="97">
        <f>'SO 401b - II.etapa Veřejn...'!J33</f>
        <v>0</v>
      </c>
      <c r="AW60" s="97">
        <f>'SO 401b - II.etapa Veřejn...'!J34</f>
        <v>0</v>
      </c>
      <c r="AX60" s="97">
        <f>'SO 401b - II.etapa Veřejn...'!J35</f>
        <v>0</v>
      </c>
      <c r="AY60" s="97">
        <f>'SO 401b - II.etapa Veřejn...'!J36</f>
        <v>0</v>
      </c>
      <c r="AZ60" s="97">
        <f>'SO 401b - II.etapa Veřejn...'!F33</f>
        <v>0</v>
      </c>
      <c r="BA60" s="97">
        <f>'SO 401b - II.etapa Veřejn...'!F34</f>
        <v>0</v>
      </c>
      <c r="BB60" s="97">
        <f>'SO 401b - II.etapa Veřejn...'!F35</f>
        <v>0</v>
      </c>
      <c r="BC60" s="97">
        <f>'SO 401b - II.etapa Veřejn...'!F36</f>
        <v>0</v>
      </c>
      <c r="BD60" s="99">
        <f>'SO 401b - II.etapa Veřejn...'!F37</f>
        <v>0</v>
      </c>
      <c r="BT60" s="95" t="s">
        <v>80</v>
      </c>
      <c r="BV60" s="95" t="s">
        <v>74</v>
      </c>
      <c r="BW60" s="95" t="s">
        <v>97</v>
      </c>
      <c r="BX60" s="95" t="s">
        <v>5</v>
      </c>
      <c r="CL60" s="95" t="s">
        <v>19</v>
      </c>
      <c r="CM60" s="95" t="s">
        <v>82</v>
      </c>
    </row>
    <row r="61" spans="1:91" s="2" customFormat="1" ht="30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  <row r="62" spans="1:91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38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</sheetData>
  <sheetProtection algorithmName="SHA-512" hashValue="fVHtxfPIodT1vLwd+XLZ8GU6TXhoBlPJ3bNElte4I/0JBQvHA/eZAtmmQdfidq1PqxvXUaCJUzxnH6QpErjeVA==" saltValue="qBy3Qe9HsvWvBN+vv6PLo1cLlNtakFTLibjtHuonBxPsrr/6pfv/o1Idxn2L+ES4sBdDe0p454QasSkzowi0Dw==" spinCount="100000" sheet="1" objects="1" scenarios="1" formatColumns="0" formatRows="0"/>
  <mergeCells count="62">
    <mergeCell ref="AS49:AT51"/>
    <mergeCell ref="AM50:AP50"/>
    <mergeCell ref="D57:H57"/>
    <mergeCell ref="J57:AF57"/>
    <mergeCell ref="AG57:AM57"/>
    <mergeCell ref="C52:G52"/>
    <mergeCell ref="AG52:AM52"/>
    <mergeCell ref="I52:AF52"/>
    <mergeCell ref="D55:H55"/>
    <mergeCell ref="AG55:AM55"/>
    <mergeCell ref="J55:AF55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K30:AO30"/>
    <mergeCell ref="L30:P30"/>
    <mergeCell ref="W30:AE30"/>
    <mergeCell ref="L31:P31"/>
    <mergeCell ref="AN60:AP60"/>
    <mergeCell ref="AG60:AM60"/>
    <mergeCell ref="AN57:AP57"/>
    <mergeCell ref="AN52:AP52"/>
    <mergeCell ref="AN55:AP55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 101a - I. etapa - Komu...'!C2" display="/"/>
    <hyperlink ref="A56" location="'SO 101b - II.etapa - Komu...'!C2" display="/"/>
    <hyperlink ref="A57" location="'SO 101aa - I. etapa Sadov...'!C2" display="/"/>
    <hyperlink ref="A58" location="'SO 101bb - II. etapa Sado...'!C2" display="/"/>
    <hyperlink ref="A59" location="'SO 401a - I.etapa Veřejné...'!C2" display="/"/>
    <hyperlink ref="A60" location="'SO 401b - II.etapa Veřej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6" t="s">
        <v>81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5" customHeight="1">
      <c r="B4" s="19"/>
      <c r="D4" s="104" t="s">
        <v>98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53" t="str">
        <f>'Rekapitulace stavby'!K6</f>
        <v>Rekonstrukce komunikace Seifertova a stavební úpravy propojky k ulici Vančurova, Lanškroun</v>
      </c>
      <c r="F7" s="354"/>
      <c r="G7" s="354"/>
      <c r="H7" s="354"/>
      <c r="I7" s="100"/>
      <c r="L7" s="19"/>
    </row>
    <row r="8" spans="1:46" s="2" customFormat="1" ht="12" customHeight="1">
      <c r="A8" s="33"/>
      <c r="B8" s="38"/>
      <c r="C8" s="33"/>
      <c r="D8" s="106" t="s">
        <v>99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5" t="s">
        <v>100</v>
      </c>
      <c r="F9" s="356"/>
      <c r="G9" s="356"/>
      <c r="H9" s="356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12. 3. 2021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7" t="str">
        <f>'Rekapitulace stavby'!E14</f>
        <v>Vyplň údaj</v>
      </c>
      <c r="F18" s="358"/>
      <c r="G18" s="358"/>
      <c r="H18" s="358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9" t="s">
        <v>19</v>
      </c>
      <c r="F27" s="359"/>
      <c r="G27" s="359"/>
      <c r="H27" s="359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ROUND(J87,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42</v>
      </c>
      <c r="E33" s="106" t="s">
        <v>43</v>
      </c>
      <c r="F33" s="123">
        <f>ROUND((SUM(BE87:BE335)),  2)</f>
        <v>0</v>
      </c>
      <c r="G33" s="33"/>
      <c r="H33" s="33"/>
      <c r="I33" s="124">
        <v>0.21</v>
      </c>
      <c r="J33" s="123">
        <f>ROUND(((SUM(BE87:BE335))*I33),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23">
        <f>ROUND((SUM(BF87:BF335)),  2)</f>
        <v>0</v>
      </c>
      <c r="G34" s="33"/>
      <c r="H34" s="33"/>
      <c r="I34" s="124">
        <v>0.15</v>
      </c>
      <c r="J34" s="123">
        <f>ROUND(((SUM(BF87:BF335))*I34),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23">
        <f>ROUND((SUM(BG87:BG335)),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23">
        <f>ROUND((SUM(BH87:BH335)),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23">
        <f>ROUND((SUM(BI87:BI335)),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101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1" t="str">
        <f>E7</f>
        <v>Rekonstrukce komunikace Seifertova a stavební úpravy propojky k ulici Vančurova, Lanškroun</v>
      </c>
      <c r="F48" s="352"/>
      <c r="G48" s="352"/>
      <c r="H48" s="352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99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39" t="str">
        <f>E9</f>
        <v>SO 101a - I. etapa - Komunikace a zpev. plochy</v>
      </c>
      <c r="F50" s="350"/>
      <c r="G50" s="350"/>
      <c r="H50" s="350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Lanškroun</v>
      </c>
      <c r="G52" s="35"/>
      <c r="H52" s="35"/>
      <c r="I52" s="110" t="s">
        <v>23</v>
      </c>
      <c r="J52" s="58" t="str">
        <f>IF(J12="","",J12)</f>
        <v>12. 3. 2021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Lanškroun</v>
      </c>
      <c r="G54" s="35"/>
      <c r="H54" s="35"/>
      <c r="I54" s="110" t="s">
        <v>31</v>
      </c>
      <c r="J54" s="31" t="str">
        <f>E21</f>
        <v>Vectura Pardubice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102</v>
      </c>
      <c r="D57" s="140"/>
      <c r="E57" s="140"/>
      <c r="F57" s="140"/>
      <c r="G57" s="140"/>
      <c r="H57" s="140"/>
      <c r="I57" s="141"/>
      <c r="J57" s="142" t="s">
        <v>103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J87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104</v>
      </c>
    </row>
    <row r="60" spans="1:47" s="9" customFormat="1" ht="24.95" customHeight="1">
      <c r="B60" s="144"/>
      <c r="C60" s="145"/>
      <c r="D60" s="146" t="s">
        <v>105</v>
      </c>
      <c r="E60" s="147"/>
      <c r="F60" s="147"/>
      <c r="G60" s="147"/>
      <c r="H60" s="147"/>
      <c r="I60" s="148"/>
      <c r="J60" s="149">
        <f>J88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106</v>
      </c>
      <c r="E61" s="154"/>
      <c r="F61" s="154"/>
      <c r="G61" s="154"/>
      <c r="H61" s="154"/>
      <c r="I61" s="155"/>
      <c r="J61" s="156">
        <f>J89</f>
        <v>0</v>
      </c>
      <c r="K61" s="152"/>
      <c r="L61" s="157"/>
    </row>
    <row r="62" spans="1:47" s="10" customFormat="1" ht="19.899999999999999" customHeight="1">
      <c r="B62" s="151"/>
      <c r="C62" s="152"/>
      <c r="D62" s="153" t="s">
        <v>107</v>
      </c>
      <c r="E62" s="154"/>
      <c r="F62" s="154"/>
      <c r="G62" s="154"/>
      <c r="H62" s="154"/>
      <c r="I62" s="155"/>
      <c r="J62" s="156">
        <f>J125</f>
        <v>0</v>
      </c>
      <c r="K62" s="152"/>
      <c r="L62" s="157"/>
    </row>
    <row r="63" spans="1:47" s="10" customFormat="1" ht="19.899999999999999" customHeight="1">
      <c r="B63" s="151"/>
      <c r="C63" s="152"/>
      <c r="D63" s="153" t="s">
        <v>108</v>
      </c>
      <c r="E63" s="154"/>
      <c r="F63" s="154"/>
      <c r="G63" s="154"/>
      <c r="H63" s="154"/>
      <c r="I63" s="155"/>
      <c r="J63" s="156">
        <f>J173</f>
        <v>0</v>
      </c>
      <c r="K63" s="152"/>
      <c r="L63" s="157"/>
    </row>
    <row r="64" spans="1:47" s="10" customFormat="1" ht="19.899999999999999" customHeight="1">
      <c r="B64" s="151"/>
      <c r="C64" s="152"/>
      <c r="D64" s="153" t="s">
        <v>109</v>
      </c>
      <c r="E64" s="154"/>
      <c r="F64" s="154"/>
      <c r="G64" s="154"/>
      <c r="H64" s="154"/>
      <c r="I64" s="155"/>
      <c r="J64" s="156">
        <f>J212</f>
        <v>0</v>
      </c>
      <c r="K64" s="152"/>
      <c r="L64" s="157"/>
    </row>
    <row r="65" spans="1:31" s="10" customFormat="1" ht="19.899999999999999" customHeight="1">
      <c r="B65" s="151"/>
      <c r="C65" s="152"/>
      <c r="D65" s="153" t="s">
        <v>110</v>
      </c>
      <c r="E65" s="154"/>
      <c r="F65" s="154"/>
      <c r="G65" s="154"/>
      <c r="H65" s="154"/>
      <c r="I65" s="155"/>
      <c r="J65" s="156">
        <f>J281</f>
        <v>0</v>
      </c>
      <c r="K65" s="152"/>
      <c r="L65" s="157"/>
    </row>
    <row r="66" spans="1:31" s="10" customFormat="1" ht="19.899999999999999" customHeight="1">
      <c r="B66" s="151"/>
      <c r="C66" s="152"/>
      <c r="D66" s="153" t="s">
        <v>111</v>
      </c>
      <c r="E66" s="154"/>
      <c r="F66" s="154"/>
      <c r="G66" s="154"/>
      <c r="H66" s="154"/>
      <c r="I66" s="155"/>
      <c r="J66" s="156">
        <f>J305</f>
        <v>0</v>
      </c>
      <c r="K66" s="152"/>
      <c r="L66" s="157"/>
    </row>
    <row r="67" spans="1:31" s="9" customFormat="1" ht="24.95" customHeight="1">
      <c r="B67" s="144"/>
      <c r="C67" s="145"/>
      <c r="D67" s="146" t="s">
        <v>112</v>
      </c>
      <c r="E67" s="147"/>
      <c r="F67" s="147"/>
      <c r="G67" s="147"/>
      <c r="H67" s="147"/>
      <c r="I67" s="148"/>
      <c r="J67" s="149">
        <f>J312</f>
        <v>0</v>
      </c>
      <c r="K67" s="145"/>
      <c r="L67" s="150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135"/>
      <c r="J69" s="47"/>
      <c r="K69" s="47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138"/>
      <c r="J73" s="49"/>
      <c r="K73" s="49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113</v>
      </c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51" t="str">
        <f>E7</f>
        <v>Rekonstrukce komunikace Seifertova a stavební úpravy propojky k ulici Vančurova, Lanškroun</v>
      </c>
      <c r="F77" s="352"/>
      <c r="G77" s="352"/>
      <c r="H77" s="352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99</v>
      </c>
      <c r="D78" s="35"/>
      <c r="E78" s="35"/>
      <c r="F78" s="35"/>
      <c r="G78" s="35"/>
      <c r="H78" s="35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39" t="str">
        <f>E9</f>
        <v>SO 101a - I. etapa - Komunikace a zpev. plochy</v>
      </c>
      <c r="F79" s="350"/>
      <c r="G79" s="350"/>
      <c r="H79" s="350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>Lanškroun</v>
      </c>
      <c r="G81" s="35"/>
      <c r="H81" s="35"/>
      <c r="I81" s="110" t="s">
        <v>23</v>
      </c>
      <c r="J81" s="58" t="str">
        <f>IF(J12="","",J12)</f>
        <v>12. 3. 2021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25</v>
      </c>
      <c r="D83" s="35"/>
      <c r="E83" s="35"/>
      <c r="F83" s="26" t="str">
        <f>E15</f>
        <v>Město Lanškroun</v>
      </c>
      <c r="G83" s="35"/>
      <c r="H83" s="35"/>
      <c r="I83" s="110" t="s">
        <v>31</v>
      </c>
      <c r="J83" s="31" t="str">
        <f>E21</f>
        <v>Vectura Pardubice</v>
      </c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110" t="s">
        <v>34</v>
      </c>
      <c r="J84" s="31" t="str">
        <f>E24</f>
        <v xml:space="preserve"> </v>
      </c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07"/>
      <c r="J85" s="35"/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8"/>
      <c r="B86" s="159"/>
      <c r="C86" s="160" t="s">
        <v>114</v>
      </c>
      <c r="D86" s="161" t="s">
        <v>57</v>
      </c>
      <c r="E86" s="161" t="s">
        <v>53</v>
      </c>
      <c r="F86" s="161" t="s">
        <v>54</v>
      </c>
      <c r="G86" s="161" t="s">
        <v>115</v>
      </c>
      <c r="H86" s="161" t="s">
        <v>116</v>
      </c>
      <c r="I86" s="162" t="s">
        <v>117</v>
      </c>
      <c r="J86" s="161" t="s">
        <v>103</v>
      </c>
      <c r="K86" s="163" t="s">
        <v>118</v>
      </c>
      <c r="L86" s="164"/>
      <c r="M86" s="67" t="s">
        <v>19</v>
      </c>
      <c r="N86" s="68" t="s">
        <v>42</v>
      </c>
      <c r="O86" s="68" t="s">
        <v>119</v>
      </c>
      <c r="P86" s="68" t="s">
        <v>120</v>
      </c>
      <c r="Q86" s="68" t="s">
        <v>121</v>
      </c>
      <c r="R86" s="68" t="s">
        <v>122</v>
      </c>
      <c r="S86" s="68" t="s">
        <v>123</v>
      </c>
      <c r="T86" s="69" t="s">
        <v>124</v>
      </c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</row>
    <row r="87" spans="1:65" s="2" customFormat="1" ht="22.9" customHeight="1">
      <c r="A87" s="33"/>
      <c r="B87" s="34"/>
      <c r="C87" s="74" t="s">
        <v>125</v>
      </c>
      <c r="D87" s="35"/>
      <c r="E87" s="35"/>
      <c r="F87" s="35"/>
      <c r="G87" s="35"/>
      <c r="H87" s="35"/>
      <c r="I87" s="107"/>
      <c r="J87" s="165">
        <f>BK87</f>
        <v>0</v>
      </c>
      <c r="K87" s="35"/>
      <c r="L87" s="38"/>
      <c r="M87" s="70"/>
      <c r="N87" s="166"/>
      <c r="O87" s="71"/>
      <c r="P87" s="167">
        <f>P88+P312</f>
        <v>0</v>
      </c>
      <c r="Q87" s="71"/>
      <c r="R87" s="167">
        <f>R88+R312</f>
        <v>3621.459793</v>
      </c>
      <c r="S87" s="71"/>
      <c r="T87" s="168">
        <f>T88+T312</f>
        <v>1707.4739999999997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71</v>
      </c>
      <c r="AU87" s="16" t="s">
        <v>104</v>
      </c>
      <c r="BK87" s="169">
        <f>BK88+BK312</f>
        <v>0</v>
      </c>
    </row>
    <row r="88" spans="1:65" s="12" customFormat="1" ht="25.9" customHeight="1">
      <c r="B88" s="170"/>
      <c r="C88" s="171"/>
      <c r="D88" s="172" t="s">
        <v>71</v>
      </c>
      <c r="E88" s="173" t="s">
        <v>126</v>
      </c>
      <c r="F88" s="173" t="s">
        <v>127</v>
      </c>
      <c r="G88" s="171"/>
      <c r="H88" s="171"/>
      <c r="I88" s="174"/>
      <c r="J88" s="175">
        <f>BK88</f>
        <v>0</v>
      </c>
      <c r="K88" s="171"/>
      <c r="L88" s="176"/>
      <c r="M88" s="177"/>
      <c r="N88" s="178"/>
      <c r="O88" s="178"/>
      <c r="P88" s="179">
        <f>P89+P125+P173+P212+P281+P305</f>
        <v>0</v>
      </c>
      <c r="Q88" s="178"/>
      <c r="R88" s="179">
        <f>R89+R125+R173+R212+R281+R305</f>
        <v>3621.459793</v>
      </c>
      <c r="S88" s="178"/>
      <c r="T88" s="180">
        <f>T89+T125+T173+T212+T281+T305</f>
        <v>1707.4739999999997</v>
      </c>
      <c r="AR88" s="181" t="s">
        <v>80</v>
      </c>
      <c r="AT88" s="182" t="s">
        <v>71</v>
      </c>
      <c r="AU88" s="182" t="s">
        <v>72</v>
      </c>
      <c r="AY88" s="181" t="s">
        <v>128</v>
      </c>
      <c r="BK88" s="183">
        <f>BK89+BK125+BK173+BK212+BK281+BK305</f>
        <v>0</v>
      </c>
    </row>
    <row r="89" spans="1:65" s="12" customFormat="1" ht="22.9" customHeight="1">
      <c r="B89" s="170"/>
      <c r="C89" s="171"/>
      <c r="D89" s="172" t="s">
        <v>71</v>
      </c>
      <c r="E89" s="184" t="s">
        <v>80</v>
      </c>
      <c r="F89" s="184" t="s">
        <v>129</v>
      </c>
      <c r="G89" s="171"/>
      <c r="H89" s="171"/>
      <c r="I89" s="174"/>
      <c r="J89" s="185">
        <f>BK89</f>
        <v>0</v>
      </c>
      <c r="K89" s="171"/>
      <c r="L89" s="176"/>
      <c r="M89" s="177"/>
      <c r="N89" s="178"/>
      <c r="O89" s="178"/>
      <c r="P89" s="179">
        <f>SUM(P90:P124)</f>
        <v>0</v>
      </c>
      <c r="Q89" s="178"/>
      <c r="R89" s="179">
        <f>SUM(R90:R124)</f>
        <v>7.1404999999999996E-2</v>
      </c>
      <c r="S89" s="178"/>
      <c r="T89" s="180">
        <f>SUM(T90:T124)</f>
        <v>0</v>
      </c>
      <c r="AR89" s="181" t="s">
        <v>80</v>
      </c>
      <c r="AT89" s="182" t="s">
        <v>71</v>
      </c>
      <c r="AU89" s="182" t="s">
        <v>80</v>
      </c>
      <c r="AY89" s="181" t="s">
        <v>128</v>
      </c>
      <c r="BK89" s="183">
        <f>SUM(BK90:BK124)</f>
        <v>0</v>
      </c>
    </row>
    <row r="90" spans="1:65" s="2" customFormat="1" ht="16.5" customHeight="1">
      <c r="A90" s="33"/>
      <c r="B90" s="34"/>
      <c r="C90" s="186" t="s">
        <v>130</v>
      </c>
      <c r="D90" s="186" t="s">
        <v>131</v>
      </c>
      <c r="E90" s="187" t="s">
        <v>132</v>
      </c>
      <c r="F90" s="188" t="s">
        <v>133</v>
      </c>
      <c r="G90" s="189" t="s">
        <v>134</v>
      </c>
      <c r="H90" s="190">
        <v>640.59</v>
      </c>
      <c r="I90" s="191"/>
      <c r="J90" s="192">
        <f>ROUND(I90*H90,2)</f>
        <v>0</v>
      </c>
      <c r="K90" s="188" t="s">
        <v>19</v>
      </c>
      <c r="L90" s="38"/>
      <c r="M90" s="193" t="s">
        <v>19</v>
      </c>
      <c r="N90" s="194" t="s">
        <v>43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135</v>
      </c>
      <c r="AT90" s="197" t="s">
        <v>131</v>
      </c>
      <c r="AU90" s="197" t="s">
        <v>82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80</v>
      </c>
      <c r="BK90" s="198">
        <f>ROUND(I90*H90,2)</f>
        <v>0</v>
      </c>
      <c r="BL90" s="16" t="s">
        <v>135</v>
      </c>
      <c r="BM90" s="197" t="s">
        <v>136</v>
      </c>
    </row>
    <row r="91" spans="1:65" s="2" customFormat="1">
      <c r="A91" s="33"/>
      <c r="B91" s="34"/>
      <c r="C91" s="35"/>
      <c r="D91" s="199" t="s">
        <v>137</v>
      </c>
      <c r="E91" s="35"/>
      <c r="F91" s="200" t="s">
        <v>133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137</v>
      </c>
      <c r="AU91" s="16" t="s">
        <v>82</v>
      </c>
    </row>
    <row r="92" spans="1:65" s="13" customFormat="1">
      <c r="B92" s="203"/>
      <c r="C92" s="204"/>
      <c r="D92" s="199" t="s">
        <v>138</v>
      </c>
      <c r="E92" s="205" t="s">
        <v>19</v>
      </c>
      <c r="F92" s="206" t="s">
        <v>139</v>
      </c>
      <c r="G92" s="204"/>
      <c r="H92" s="207">
        <v>640.59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138</v>
      </c>
      <c r="AU92" s="213" t="s">
        <v>82</v>
      </c>
      <c r="AV92" s="13" t="s">
        <v>82</v>
      </c>
      <c r="AW92" s="13" t="s">
        <v>33</v>
      </c>
      <c r="AX92" s="13" t="s">
        <v>80</v>
      </c>
      <c r="AY92" s="213" t="s">
        <v>128</v>
      </c>
    </row>
    <row r="93" spans="1:65" s="2" customFormat="1" ht="16.5" customHeight="1">
      <c r="A93" s="33"/>
      <c r="B93" s="34"/>
      <c r="C93" s="186" t="s">
        <v>140</v>
      </c>
      <c r="D93" s="186" t="s">
        <v>131</v>
      </c>
      <c r="E93" s="187" t="s">
        <v>141</v>
      </c>
      <c r="F93" s="188" t="s">
        <v>142</v>
      </c>
      <c r="G93" s="189" t="s">
        <v>134</v>
      </c>
      <c r="H93" s="190">
        <v>640.59</v>
      </c>
      <c r="I93" s="191"/>
      <c r="J93" s="192">
        <f>ROUND(I93*H93,2)</f>
        <v>0</v>
      </c>
      <c r="K93" s="188" t="s">
        <v>19</v>
      </c>
      <c r="L93" s="38"/>
      <c r="M93" s="193" t="s">
        <v>19</v>
      </c>
      <c r="N93" s="194" t="s">
        <v>43</v>
      </c>
      <c r="O93" s="6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7" t="s">
        <v>135</v>
      </c>
      <c r="AT93" s="197" t="s">
        <v>131</v>
      </c>
      <c r="AU93" s="197" t="s">
        <v>82</v>
      </c>
      <c r="AY93" s="16" t="s">
        <v>128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80</v>
      </c>
      <c r="BK93" s="198">
        <f>ROUND(I93*H93,2)</f>
        <v>0</v>
      </c>
      <c r="BL93" s="16" t="s">
        <v>135</v>
      </c>
      <c r="BM93" s="197" t="s">
        <v>143</v>
      </c>
    </row>
    <row r="94" spans="1:65" s="2" customFormat="1">
      <c r="A94" s="33"/>
      <c r="B94" s="34"/>
      <c r="C94" s="35"/>
      <c r="D94" s="199" t="s">
        <v>137</v>
      </c>
      <c r="E94" s="35"/>
      <c r="F94" s="200" t="s">
        <v>142</v>
      </c>
      <c r="G94" s="35"/>
      <c r="H94" s="35"/>
      <c r="I94" s="107"/>
      <c r="J94" s="35"/>
      <c r="K94" s="35"/>
      <c r="L94" s="38"/>
      <c r="M94" s="201"/>
      <c r="N94" s="20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137</v>
      </c>
      <c r="AU94" s="16" t="s">
        <v>82</v>
      </c>
    </row>
    <row r="95" spans="1:65" s="13" customFormat="1">
      <c r="B95" s="203"/>
      <c r="C95" s="204"/>
      <c r="D95" s="199" t="s">
        <v>138</v>
      </c>
      <c r="E95" s="205" t="s">
        <v>19</v>
      </c>
      <c r="F95" s="206" t="s">
        <v>139</v>
      </c>
      <c r="G95" s="204"/>
      <c r="H95" s="207">
        <v>640.59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138</v>
      </c>
      <c r="AU95" s="213" t="s">
        <v>82</v>
      </c>
      <c r="AV95" s="13" t="s">
        <v>82</v>
      </c>
      <c r="AW95" s="13" t="s">
        <v>33</v>
      </c>
      <c r="AX95" s="13" t="s">
        <v>80</v>
      </c>
      <c r="AY95" s="213" t="s">
        <v>128</v>
      </c>
    </row>
    <row r="96" spans="1:65" s="2" customFormat="1" ht="16.5" customHeight="1">
      <c r="A96" s="33"/>
      <c r="B96" s="34"/>
      <c r="C96" s="186" t="s">
        <v>144</v>
      </c>
      <c r="D96" s="186" t="s">
        <v>131</v>
      </c>
      <c r="E96" s="187" t="s">
        <v>145</v>
      </c>
      <c r="F96" s="188" t="s">
        <v>146</v>
      </c>
      <c r="G96" s="189" t="s">
        <v>134</v>
      </c>
      <c r="H96" s="190">
        <v>320.29500000000002</v>
      </c>
      <c r="I96" s="191"/>
      <c r="J96" s="192">
        <f>ROUND(I96*H96,2)</f>
        <v>0</v>
      </c>
      <c r="K96" s="188" t="s">
        <v>19</v>
      </c>
      <c r="L96" s="38"/>
      <c r="M96" s="193" t="s">
        <v>19</v>
      </c>
      <c r="N96" s="194" t="s">
        <v>43</v>
      </c>
      <c r="O96" s="6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7" t="s">
        <v>135</v>
      </c>
      <c r="AT96" s="197" t="s">
        <v>131</v>
      </c>
      <c r="AU96" s="197" t="s">
        <v>82</v>
      </c>
      <c r="AY96" s="16" t="s">
        <v>128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80</v>
      </c>
      <c r="BK96" s="198">
        <f>ROUND(I96*H96,2)</f>
        <v>0</v>
      </c>
      <c r="BL96" s="16" t="s">
        <v>135</v>
      </c>
      <c r="BM96" s="197" t="s">
        <v>147</v>
      </c>
    </row>
    <row r="97" spans="1:65" s="2" customFormat="1">
      <c r="A97" s="33"/>
      <c r="B97" s="34"/>
      <c r="C97" s="35"/>
      <c r="D97" s="199" t="s">
        <v>137</v>
      </c>
      <c r="E97" s="35"/>
      <c r="F97" s="200" t="s">
        <v>146</v>
      </c>
      <c r="G97" s="35"/>
      <c r="H97" s="35"/>
      <c r="I97" s="107"/>
      <c r="J97" s="35"/>
      <c r="K97" s="35"/>
      <c r="L97" s="38"/>
      <c r="M97" s="201"/>
      <c r="N97" s="20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82</v>
      </c>
    </row>
    <row r="98" spans="1:65" s="13" customFormat="1">
      <c r="B98" s="203"/>
      <c r="C98" s="204"/>
      <c r="D98" s="199" t="s">
        <v>138</v>
      </c>
      <c r="E98" s="205" t="s">
        <v>19</v>
      </c>
      <c r="F98" s="206" t="s">
        <v>148</v>
      </c>
      <c r="G98" s="204"/>
      <c r="H98" s="207">
        <v>320.29500000000002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138</v>
      </c>
      <c r="AU98" s="213" t="s">
        <v>82</v>
      </c>
      <c r="AV98" s="13" t="s">
        <v>82</v>
      </c>
      <c r="AW98" s="13" t="s">
        <v>33</v>
      </c>
      <c r="AX98" s="13" t="s">
        <v>80</v>
      </c>
      <c r="AY98" s="213" t="s">
        <v>128</v>
      </c>
    </row>
    <row r="99" spans="1:65" s="2" customFormat="1" ht="16.5" customHeight="1">
      <c r="A99" s="33"/>
      <c r="B99" s="34"/>
      <c r="C99" s="186" t="s">
        <v>149</v>
      </c>
      <c r="D99" s="186" t="s">
        <v>131</v>
      </c>
      <c r="E99" s="187" t="s">
        <v>150</v>
      </c>
      <c r="F99" s="188" t="s">
        <v>151</v>
      </c>
      <c r="G99" s="189" t="s">
        <v>134</v>
      </c>
      <c r="H99" s="190">
        <v>82</v>
      </c>
      <c r="I99" s="191"/>
      <c r="J99" s="192">
        <f>ROUND(I99*H99,2)</f>
        <v>0</v>
      </c>
      <c r="K99" s="188" t="s">
        <v>19</v>
      </c>
      <c r="L99" s="38"/>
      <c r="M99" s="193" t="s">
        <v>19</v>
      </c>
      <c r="N99" s="194" t="s">
        <v>43</v>
      </c>
      <c r="O99" s="6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135</v>
      </c>
      <c r="AT99" s="197" t="s">
        <v>131</v>
      </c>
      <c r="AU99" s="197" t="s">
        <v>82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80</v>
      </c>
      <c r="BK99" s="198">
        <f>ROUND(I99*H99,2)</f>
        <v>0</v>
      </c>
      <c r="BL99" s="16" t="s">
        <v>135</v>
      </c>
      <c r="BM99" s="197" t="s">
        <v>152</v>
      </c>
    </row>
    <row r="100" spans="1:65" s="2" customFormat="1">
      <c r="A100" s="33"/>
      <c r="B100" s="34"/>
      <c r="C100" s="35"/>
      <c r="D100" s="199" t="s">
        <v>137</v>
      </c>
      <c r="E100" s="35"/>
      <c r="F100" s="200" t="s">
        <v>151</v>
      </c>
      <c r="G100" s="35"/>
      <c r="H100" s="35"/>
      <c r="I100" s="107"/>
      <c r="J100" s="35"/>
      <c r="K100" s="35"/>
      <c r="L100" s="38"/>
      <c r="M100" s="201"/>
      <c r="N100" s="20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137</v>
      </c>
      <c r="AU100" s="16" t="s">
        <v>82</v>
      </c>
    </row>
    <row r="101" spans="1:65" s="2" customFormat="1" ht="16.5" customHeight="1">
      <c r="A101" s="33"/>
      <c r="B101" s="34"/>
      <c r="C101" s="186" t="s">
        <v>153</v>
      </c>
      <c r="D101" s="186" t="s">
        <v>131</v>
      </c>
      <c r="E101" s="187" t="s">
        <v>154</v>
      </c>
      <c r="F101" s="188" t="s">
        <v>155</v>
      </c>
      <c r="G101" s="189" t="s">
        <v>134</v>
      </c>
      <c r="H101" s="190">
        <v>82</v>
      </c>
      <c r="I101" s="191"/>
      <c r="J101" s="192">
        <f>ROUND(I101*H101,2)</f>
        <v>0</v>
      </c>
      <c r="K101" s="188" t="s">
        <v>19</v>
      </c>
      <c r="L101" s="38"/>
      <c r="M101" s="193" t="s">
        <v>19</v>
      </c>
      <c r="N101" s="194" t="s">
        <v>43</v>
      </c>
      <c r="O101" s="6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7" t="s">
        <v>135</v>
      </c>
      <c r="AT101" s="197" t="s">
        <v>131</v>
      </c>
      <c r="AU101" s="197" t="s">
        <v>82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80</v>
      </c>
      <c r="BK101" s="198">
        <f>ROUND(I101*H101,2)</f>
        <v>0</v>
      </c>
      <c r="BL101" s="16" t="s">
        <v>135</v>
      </c>
      <c r="BM101" s="197" t="s">
        <v>156</v>
      </c>
    </row>
    <row r="102" spans="1:65" s="2" customFormat="1">
      <c r="A102" s="33"/>
      <c r="B102" s="34"/>
      <c r="C102" s="35"/>
      <c r="D102" s="199" t="s">
        <v>137</v>
      </c>
      <c r="E102" s="35"/>
      <c r="F102" s="200" t="s">
        <v>155</v>
      </c>
      <c r="G102" s="35"/>
      <c r="H102" s="35"/>
      <c r="I102" s="107"/>
      <c r="J102" s="35"/>
      <c r="K102" s="35"/>
      <c r="L102" s="38"/>
      <c r="M102" s="201"/>
      <c r="N102" s="20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137</v>
      </c>
      <c r="AU102" s="16" t="s">
        <v>82</v>
      </c>
    </row>
    <row r="103" spans="1:65" s="2" customFormat="1" ht="16.5" customHeight="1">
      <c r="A103" s="33"/>
      <c r="B103" s="34"/>
      <c r="C103" s="186" t="s">
        <v>157</v>
      </c>
      <c r="D103" s="186" t="s">
        <v>131</v>
      </c>
      <c r="E103" s="187" t="s">
        <v>158</v>
      </c>
      <c r="F103" s="188" t="s">
        <v>159</v>
      </c>
      <c r="G103" s="189" t="s">
        <v>134</v>
      </c>
      <c r="H103" s="190">
        <v>18</v>
      </c>
      <c r="I103" s="191"/>
      <c r="J103" s="192">
        <f>ROUND(I103*H103,2)</f>
        <v>0</v>
      </c>
      <c r="K103" s="188" t="s">
        <v>19</v>
      </c>
      <c r="L103" s="38"/>
      <c r="M103" s="193" t="s">
        <v>19</v>
      </c>
      <c r="N103" s="194" t="s">
        <v>43</v>
      </c>
      <c r="O103" s="6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7" t="s">
        <v>135</v>
      </c>
      <c r="AT103" s="197" t="s">
        <v>131</v>
      </c>
      <c r="AU103" s="197" t="s">
        <v>82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80</v>
      </c>
      <c r="BK103" s="198">
        <f>ROUND(I103*H103,2)</f>
        <v>0</v>
      </c>
      <c r="BL103" s="16" t="s">
        <v>135</v>
      </c>
      <c r="BM103" s="197" t="s">
        <v>160</v>
      </c>
    </row>
    <row r="104" spans="1:65" s="2" customFormat="1">
      <c r="A104" s="33"/>
      <c r="B104" s="34"/>
      <c r="C104" s="35"/>
      <c r="D104" s="199" t="s">
        <v>137</v>
      </c>
      <c r="E104" s="35"/>
      <c r="F104" s="200" t="s">
        <v>159</v>
      </c>
      <c r="G104" s="35"/>
      <c r="H104" s="35"/>
      <c r="I104" s="107"/>
      <c r="J104" s="35"/>
      <c r="K104" s="35"/>
      <c r="L104" s="38"/>
      <c r="M104" s="201"/>
      <c r="N104" s="202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137</v>
      </c>
      <c r="AU104" s="16" t="s">
        <v>82</v>
      </c>
    </row>
    <row r="105" spans="1:65" s="2" customFormat="1" ht="16.5" customHeight="1">
      <c r="A105" s="33"/>
      <c r="B105" s="34"/>
      <c r="C105" s="186" t="s">
        <v>161</v>
      </c>
      <c r="D105" s="186" t="s">
        <v>131</v>
      </c>
      <c r="E105" s="187" t="s">
        <v>162</v>
      </c>
      <c r="F105" s="188" t="s">
        <v>163</v>
      </c>
      <c r="G105" s="189" t="s">
        <v>134</v>
      </c>
      <c r="H105" s="190">
        <v>18</v>
      </c>
      <c r="I105" s="191"/>
      <c r="J105" s="192">
        <f>ROUND(I105*H105,2)</f>
        <v>0</v>
      </c>
      <c r="K105" s="188" t="s">
        <v>19</v>
      </c>
      <c r="L105" s="38"/>
      <c r="M105" s="193" t="s">
        <v>19</v>
      </c>
      <c r="N105" s="194" t="s">
        <v>43</v>
      </c>
      <c r="O105" s="6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7" t="s">
        <v>135</v>
      </c>
      <c r="AT105" s="197" t="s">
        <v>131</v>
      </c>
      <c r="AU105" s="197" t="s">
        <v>82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80</v>
      </c>
      <c r="BK105" s="198">
        <f>ROUND(I105*H105,2)</f>
        <v>0</v>
      </c>
      <c r="BL105" s="16" t="s">
        <v>135</v>
      </c>
      <c r="BM105" s="197" t="s">
        <v>164</v>
      </c>
    </row>
    <row r="106" spans="1:65" s="2" customFormat="1">
      <c r="A106" s="33"/>
      <c r="B106" s="34"/>
      <c r="C106" s="35"/>
      <c r="D106" s="199" t="s">
        <v>137</v>
      </c>
      <c r="E106" s="35"/>
      <c r="F106" s="200" t="s">
        <v>163</v>
      </c>
      <c r="G106" s="35"/>
      <c r="H106" s="35"/>
      <c r="I106" s="107"/>
      <c r="J106" s="35"/>
      <c r="K106" s="35"/>
      <c r="L106" s="38"/>
      <c r="M106" s="201"/>
      <c r="N106" s="20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137</v>
      </c>
      <c r="AU106" s="16" t="s">
        <v>82</v>
      </c>
    </row>
    <row r="107" spans="1:65" s="2" customFormat="1" ht="16.5" customHeight="1">
      <c r="A107" s="33"/>
      <c r="B107" s="34"/>
      <c r="C107" s="186" t="s">
        <v>165</v>
      </c>
      <c r="D107" s="186" t="s">
        <v>131</v>
      </c>
      <c r="E107" s="187" t="s">
        <v>166</v>
      </c>
      <c r="F107" s="188" t="s">
        <v>167</v>
      </c>
      <c r="G107" s="189" t="s">
        <v>168</v>
      </c>
      <c r="H107" s="190">
        <v>2348.83</v>
      </c>
      <c r="I107" s="191"/>
      <c r="J107" s="192">
        <f>ROUND(I107*H107,2)</f>
        <v>0</v>
      </c>
      <c r="K107" s="188" t="s">
        <v>19</v>
      </c>
      <c r="L107" s="38"/>
      <c r="M107" s="193" t="s">
        <v>19</v>
      </c>
      <c r="N107" s="194" t="s">
        <v>43</v>
      </c>
      <c r="O107" s="6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7" t="s">
        <v>135</v>
      </c>
      <c r="AT107" s="197" t="s">
        <v>131</v>
      </c>
      <c r="AU107" s="197" t="s">
        <v>82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80</v>
      </c>
      <c r="BK107" s="198">
        <f>ROUND(I107*H107,2)</f>
        <v>0</v>
      </c>
      <c r="BL107" s="16" t="s">
        <v>135</v>
      </c>
      <c r="BM107" s="197" t="s">
        <v>169</v>
      </c>
    </row>
    <row r="108" spans="1:65" s="2" customFormat="1">
      <c r="A108" s="33"/>
      <c r="B108" s="34"/>
      <c r="C108" s="35"/>
      <c r="D108" s="199" t="s">
        <v>137</v>
      </c>
      <c r="E108" s="35"/>
      <c r="F108" s="200" t="s">
        <v>167</v>
      </c>
      <c r="G108" s="35"/>
      <c r="H108" s="35"/>
      <c r="I108" s="107"/>
      <c r="J108" s="35"/>
      <c r="K108" s="35"/>
      <c r="L108" s="38"/>
      <c r="M108" s="201"/>
      <c r="N108" s="202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137</v>
      </c>
      <c r="AU108" s="16" t="s">
        <v>82</v>
      </c>
    </row>
    <row r="109" spans="1:65" s="13" customFormat="1">
      <c r="B109" s="203"/>
      <c r="C109" s="204"/>
      <c r="D109" s="199" t="s">
        <v>138</v>
      </c>
      <c r="E109" s="205" t="s">
        <v>19</v>
      </c>
      <c r="F109" s="206" t="s">
        <v>170</v>
      </c>
      <c r="G109" s="204"/>
      <c r="H109" s="207">
        <v>2348.83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138</v>
      </c>
      <c r="AU109" s="213" t="s">
        <v>82</v>
      </c>
      <c r="AV109" s="13" t="s">
        <v>82</v>
      </c>
      <c r="AW109" s="13" t="s">
        <v>33</v>
      </c>
      <c r="AX109" s="13" t="s">
        <v>80</v>
      </c>
      <c r="AY109" s="213" t="s">
        <v>128</v>
      </c>
    </row>
    <row r="110" spans="1:65" s="2" customFormat="1" ht="16.5" customHeight="1">
      <c r="A110" s="33"/>
      <c r="B110" s="34"/>
      <c r="C110" s="186" t="s">
        <v>171</v>
      </c>
      <c r="D110" s="186" t="s">
        <v>131</v>
      </c>
      <c r="E110" s="187" t="s">
        <v>172</v>
      </c>
      <c r="F110" s="188" t="s">
        <v>173</v>
      </c>
      <c r="G110" s="189" t="s">
        <v>168</v>
      </c>
      <c r="H110" s="190">
        <v>2348.83</v>
      </c>
      <c r="I110" s="191"/>
      <c r="J110" s="192">
        <f>ROUND(I110*H110,2)</f>
        <v>0</v>
      </c>
      <c r="K110" s="188" t="s">
        <v>19</v>
      </c>
      <c r="L110" s="38"/>
      <c r="M110" s="193" t="s">
        <v>19</v>
      </c>
      <c r="N110" s="194" t="s">
        <v>43</v>
      </c>
      <c r="O110" s="6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7" t="s">
        <v>135</v>
      </c>
      <c r="AT110" s="197" t="s">
        <v>131</v>
      </c>
      <c r="AU110" s="197" t="s">
        <v>82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80</v>
      </c>
      <c r="BK110" s="198">
        <f>ROUND(I110*H110,2)</f>
        <v>0</v>
      </c>
      <c r="BL110" s="16" t="s">
        <v>135</v>
      </c>
      <c r="BM110" s="197" t="s">
        <v>174</v>
      </c>
    </row>
    <row r="111" spans="1:65" s="2" customFormat="1">
      <c r="A111" s="33"/>
      <c r="B111" s="34"/>
      <c r="C111" s="35"/>
      <c r="D111" s="199" t="s">
        <v>137</v>
      </c>
      <c r="E111" s="35"/>
      <c r="F111" s="200" t="s">
        <v>173</v>
      </c>
      <c r="G111" s="35"/>
      <c r="H111" s="35"/>
      <c r="I111" s="107"/>
      <c r="J111" s="35"/>
      <c r="K111" s="35"/>
      <c r="L111" s="38"/>
      <c r="M111" s="201"/>
      <c r="N111" s="20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137</v>
      </c>
      <c r="AU111" s="16" t="s">
        <v>82</v>
      </c>
    </row>
    <row r="112" spans="1:65" s="13" customFormat="1">
      <c r="B112" s="203"/>
      <c r="C112" s="204"/>
      <c r="D112" s="199" t="s">
        <v>138</v>
      </c>
      <c r="E112" s="205" t="s">
        <v>19</v>
      </c>
      <c r="F112" s="206" t="s">
        <v>170</v>
      </c>
      <c r="G112" s="204"/>
      <c r="H112" s="207">
        <v>2348.83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138</v>
      </c>
      <c r="AU112" s="213" t="s">
        <v>82</v>
      </c>
      <c r="AV112" s="13" t="s">
        <v>82</v>
      </c>
      <c r="AW112" s="13" t="s">
        <v>33</v>
      </c>
      <c r="AX112" s="13" t="s">
        <v>80</v>
      </c>
      <c r="AY112" s="213" t="s">
        <v>128</v>
      </c>
    </row>
    <row r="113" spans="1:65" s="2" customFormat="1" ht="16.5" customHeight="1">
      <c r="A113" s="33"/>
      <c r="B113" s="34"/>
      <c r="C113" s="214" t="s">
        <v>7</v>
      </c>
      <c r="D113" s="214" t="s">
        <v>175</v>
      </c>
      <c r="E113" s="215" t="s">
        <v>176</v>
      </c>
      <c r="F113" s="216" t="s">
        <v>177</v>
      </c>
      <c r="G113" s="217" t="s">
        <v>178</v>
      </c>
      <c r="H113" s="218">
        <v>70.465000000000003</v>
      </c>
      <c r="I113" s="219"/>
      <c r="J113" s="220">
        <f>ROUND(I113*H113,2)</f>
        <v>0</v>
      </c>
      <c r="K113" s="216" t="s">
        <v>19</v>
      </c>
      <c r="L113" s="221"/>
      <c r="M113" s="222" t="s">
        <v>19</v>
      </c>
      <c r="N113" s="223" t="s">
        <v>43</v>
      </c>
      <c r="O113" s="63"/>
      <c r="P113" s="195">
        <f>O113*H113</f>
        <v>0</v>
      </c>
      <c r="Q113" s="195">
        <v>1E-3</v>
      </c>
      <c r="R113" s="195">
        <f>Q113*H113</f>
        <v>7.0465E-2</v>
      </c>
      <c r="S113" s="195">
        <v>0</v>
      </c>
      <c r="T113" s="19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7" t="s">
        <v>179</v>
      </c>
      <c r="AT113" s="197" t="s">
        <v>175</v>
      </c>
      <c r="AU113" s="197" t="s">
        <v>82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80</v>
      </c>
      <c r="BK113" s="198">
        <f>ROUND(I113*H113,2)</f>
        <v>0</v>
      </c>
      <c r="BL113" s="16" t="s">
        <v>135</v>
      </c>
      <c r="BM113" s="197" t="s">
        <v>180</v>
      </c>
    </row>
    <row r="114" spans="1:65" s="2" customFormat="1">
      <c r="A114" s="33"/>
      <c r="B114" s="34"/>
      <c r="C114" s="35"/>
      <c r="D114" s="199" t="s">
        <v>137</v>
      </c>
      <c r="E114" s="35"/>
      <c r="F114" s="200" t="s">
        <v>177</v>
      </c>
      <c r="G114" s="35"/>
      <c r="H114" s="35"/>
      <c r="I114" s="107"/>
      <c r="J114" s="35"/>
      <c r="K114" s="35"/>
      <c r="L114" s="38"/>
      <c r="M114" s="201"/>
      <c r="N114" s="202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137</v>
      </c>
      <c r="AU114" s="16" t="s">
        <v>82</v>
      </c>
    </row>
    <row r="115" spans="1:65" s="13" customFormat="1">
      <c r="B115" s="203"/>
      <c r="C115" s="204"/>
      <c r="D115" s="199" t="s">
        <v>138</v>
      </c>
      <c r="E115" s="205" t="s">
        <v>19</v>
      </c>
      <c r="F115" s="206" t="s">
        <v>181</v>
      </c>
      <c r="G115" s="204"/>
      <c r="H115" s="207">
        <v>70.465000000000003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138</v>
      </c>
      <c r="AU115" s="213" t="s">
        <v>82</v>
      </c>
      <c r="AV115" s="13" t="s">
        <v>82</v>
      </c>
      <c r="AW115" s="13" t="s">
        <v>33</v>
      </c>
      <c r="AX115" s="13" t="s">
        <v>80</v>
      </c>
      <c r="AY115" s="213" t="s">
        <v>128</v>
      </c>
    </row>
    <row r="116" spans="1:65" s="2" customFormat="1" ht="16.5" customHeight="1">
      <c r="A116" s="33"/>
      <c r="B116" s="34"/>
      <c r="C116" s="186" t="s">
        <v>182</v>
      </c>
      <c r="D116" s="186" t="s">
        <v>131</v>
      </c>
      <c r="E116" s="187" t="s">
        <v>183</v>
      </c>
      <c r="F116" s="188" t="s">
        <v>184</v>
      </c>
      <c r="G116" s="189" t="s">
        <v>168</v>
      </c>
      <c r="H116" s="190">
        <v>2348.83</v>
      </c>
      <c r="I116" s="191"/>
      <c r="J116" s="192">
        <f>ROUND(I116*H116,2)</f>
        <v>0</v>
      </c>
      <c r="K116" s="188" t="s">
        <v>19</v>
      </c>
      <c r="L116" s="38"/>
      <c r="M116" s="193" t="s">
        <v>19</v>
      </c>
      <c r="N116" s="194" t="s">
        <v>43</v>
      </c>
      <c r="O116" s="6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97" t="s">
        <v>135</v>
      </c>
      <c r="AT116" s="197" t="s">
        <v>131</v>
      </c>
      <c r="AU116" s="197" t="s">
        <v>82</v>
      </c>
      <c r="AY116" s="16" t="s">
        <v>128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80</v>
      </c>
      <c r="BK116" s="198">
        <f>ROUND(I116*H116,2)</f>
        <v>0</v>
      </c>
      <c r="BL116" s="16" t="s">
        <v>135</v>
      </c>
      <c r="BM116" s="197" t="s">
        <v>185</v>
      </c>
    </row>
    <row r="117" spans="1:65" s="2" customFormat="1">
      <c r="A117" s="33"/>
      <c r="B117" s="34"/>
      <c r="C117" s="35"/>
      <c r="D117" s="199" t="s">
        <v>137</v>
      </c>
      <c r="E117" s="35"/>
      <c r="F117" s="200" t="s">
        <v>184</v>
      </c>
      <c r="G117" s="35"/>
      <c r="H117" s="35"/>
      <c r="I117" s="107"/>
      <c r="J117" s="35"/>
      <c r="K117" s="35"/>
      <c r="L117" s="38"/>
      <c r="M117" s="201"/>
      <c r="N117" s="202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137</v>
      </c>
      <c r="AU117" s="16" t="s">
        <v>82</v>
      </c>
    </row>
    <row r="118" spans="1:65" s="13" customFormat="1">
      <c r="B118" s="203"/>
      <c r="C118" s="204"/>
      <c r="D118" s="199" t="s">
        <v>138</v>
      </c>
      <c r="E118" s="205" t="s">
        <v>19</v>
      </c>
      <c r="F118" s="206" t="s">
        <v>170</v>
      </c>
      <c r="G118" s="204"/>
      <c r="H118" s="207">
        <v>2348.83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138</v>
      </c>
      <c r="AU118" s="213" t="s">
        <v>82</v>
      </c>
      <c r="AV118" s="13" t="s">
        <v>82</v>
      </c>
      <c r="AW118" s="13" t="s">
        <v>33</v>
      </c>
      <c r="AX118" s="13" t="s">
        <v>80</v>
      </c>
      <c r="AY118" s="213" t="s">
        <v>128</v>
      </c>
    </row>
    <row r="119" spans="1:65" s="2" customFormat="1" ht="16.5" customHeight="1">
      <c r="A119" s="33"/>
      <c r="B119" s="34"/>
      <c r="C119" s="186" t="s">
        <v>186</v>
      </c>
      <c r="D119" s="186" t="s">
        <v>131</v>
      </c>
      <c r="E119" s="187" t="s">
        <v>187</v>
      </c>
      <c r="F119" s="188" t="s">
        <v>188</v>
      </c>
      <c r="G119" s="189" t="s">
        <v>168</v>
      </c>
      <c r="H119" s="190">
        <v>3125.5520000000001</v>
      </c>
      <c r="I119" s="191"/>
      <c r="J119" s="192">
        <f>ROUND(I119*H119,2)</f>
        <v>0</v>
      </c>
      <c r="K119" s="188" t="s">
        <v>19</v>
      </c>
      <c r="L119" s="38"/>
      <c r="M119" s="193" t="s">
        <v>19</v>
      </c>
      <c r="N119" s="194" t="s">
        <v>43</v>
      </c>
      <c r="O119" s="6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7" t="s">
        <v>135</v>
      </c>
      <c r="AT119" s="197" t="s">
        <v>131</v>
      </c>
      <c r="AU119" s="197" t="s">
        <v>82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80</v>
      </c>
      <c r="BK119" s="198">
        <f>ROUND(I119*H119,2)</f>
        <v>0</v>
      </c>
      <c r="BL119" s="16" t="s">
        <v>135</v>
      </c>
      <c r="BM119" s="197" t="s">
        <v>189</v>
      </c>
    </row>
    <row r="120" spans="1:65" s="2" customFormat="1">
      <c r="A120" s="33"/>
      <c r="B120" s="34"/>
      <c r="C120" s="35"/>
      <c r="D120" s="199" t="s">
        <v>137</v>
      </c>
      <c r="E120" s="35"/>
      <c r="F120" s="200" t="s">
        <v>188</v>
      </c>
      <c r="G120" s="35"/>
      <c r="H120" s="35"/>
      <c r="I120" s="107"/>
      <c r="J120" s="35"/>
      <c r="K120" s="35"/>
      <c r="L120" s="38"/>
      <c r="M120" s="201"/>
      <c r="N120" s="202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137</v>
      </c>
      <c r="AU120" s="16" t="s">
        <v>82</v>
      </c>
    </row>
    <row r="121" spans="1:65" s="13" customFormat="1">
      <c r="B121" s="203"/>
      <c r="C121" s="204"/>
      <c r="D121" s="199" t="s">
        <v>138</v>
      </c>
      <c r="E121" s="205" t="s">
        <v>19</v>
      </c>
      <c r="F121" s="206" t="s">
        <v>190</v>
      </c>
      <c r="G121" s="204"/>
      <c r="H121" s="207">
        <v>3125.5520000000001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138</v>
      </c>
      <c r="AU121" s="213" t="s">
        <v>82</v>
      </c>
      <c r="AV121" s="13" t="s">
        <v>82</v>
      </c>
      <c r="AW121" s="13" t="s">
        <v>33</v>
      </c>
      <c r="AX121" s="13" t="s">
        <v>80</v>
      </c>
      <c r="AY121" s="213" t="s">
        <v>128</v>
      </c>
    </row>
    <row r="122" spans="1:65" s="2" customFormat="1" ht="16.5" customHeight="1">
      <c r="A122" s="33"/>
      <c r="B122" s="34"/>
      <c r="C122" s="186" t="s">
        <v>191</v>
      </c>
      <c r="D122" s="186" t="s">
        <v>131</v>
      </c>
      <c r="E122" s="187" t="s">
        <v>192</v>
      </c>
      <c r="F122" s="188" t="s">
        <v>193</v>
      </c>
      <c r="G122" s="189" t="s">
        <v>194</v>
      </c>
      <c r="H122" s="190">
        <v>1</v>
      </c>
      <c r="I122" s="191"/>
      <c r="J122" s="192">
        <f>ROUND(I122*H122,2)</f>
        <v>0</v>
      </c>
      <c r="K122" s="188" t="s">
        <v>195</v>
      </c>
      <c r="L122" s="38"/>
      <c r="M122" s="193" t="s">
        <v>19</v>
      </c>
      <c r="N122" s="194" t="s">
        <v>43</v>
      </c>
      <c r="O122" s="63"/>
      <c r="P122" s="195">
        <f>O122*H122</f>
        <v>0</v>
      </c>
      <c r="Q122" s="195">
        <v>9.3999999999999997E-4</v>
      </c>
      <c r="R122" s="195">
        <f>Q122*H122</f>
        <v>9.3999999999999997E-4</v>
      </c>
      <c r="S122" s="195">
        <v>0</v>
      </c>
      <c r="T122" s="19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7" t="s">
        <v>135</v>
      </c>
      <c r="AT122" s="197" t="s">
        <v>131</v>
      </c>
      <c r="AU122" s="197" t="s">
        <v>82</v>
      </c>
      <c r="AY122" s="16" t="s">
        <v>128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80</v>
      </c>
      <c r="BK122" s="198">
        <f>ROUND(I122*H122,2)</f>
        <v>0</v>
      </c>
      <c r="BL122" s="16" t="s">
        <v>135</v>
      </c>
      <c r="BM122" s="197" t="s">
        <v>196</v>
      </c>
    </row>
    <row r="123" spans="1:65" s="2" customFormat="1">
      <c r="A123" s="33"/>
      <c r="B123" s="34"/>
      <c r="C123" s="35"/>
      <c r="D123" s="199" t="s">
        <v>137</v>
      </c>
      <c r="E123" s="35"/>
      <c r="F123" s="200" t="s">
        <v>197</v>
      </c>
      <c r="G123" s="35"/>
      <c r="H123" s="35"/>
      <c r="I123" s="107"/>
      <c r="J123" s="35"/>
      <c r="K123" s="35"/>
      <c r="L123" s="38"/>
      <c r="M123" s="201"/>
      <c r="N123" s="202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82</v>
      </c>
    </row>
    <row r="124" spans="1:65" s="2" customFormat="1" ht="87.75">
      <c r="A124" s="33"/>
      <c r="B124" s="34"/>
      <c r="C124" s="35"/>
      <c r="D124" s="199" t="s">
        <v>198</v>
      </c>
      <c r="E124" s="35"/>
      <c r="F124" s="224" t="s">
        <v>199</v>
      </c>
      <c r="G124" s="35"/>
      <c r="H124" s="35"/>
      <c r="I124" s="107"/>
      <c r="J124" s="35"/>
      <c r="K124" s="35"/>
      <c r="L124" s="38"/>
      <c r="M124" s="201"/>
      <c r="N124" s="20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198</v>
      </c>
      <c r="AU124" s="16" t="s">
        <v>82</v>
      </c>
    </row>
    <row r="125" spans="1:65" s="12" customFormat="1" ht="22.9" customHeight="1">
      <c r="B125" s="170"/>
      <c r="C125" s="171"/>
      <c r="D125" s="172" t="s">
        <v>71</v>
      </c>
      <c r="E125" s="184" t="s">
        <v>200</v>
      </c>
      <c r="F125" s="184" t="s">
        <v>201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SUM(P126:P172)</f>
        <v>0</v>
      </c>
      <c r="Q125" s="178"/>
      <c r="R125" s="179">
        <f>SUM(R126:R172)</f>
        <v>3341.5223230000001</v>
      </c>
      <c r="S125" s="178"/>
      <c r="T125" s="180">
        <f>SUM(T126:T172)</f>
        <v>0</v>
      </c>
      <c r="AR125" s="181" t="s">
        <v>80</v>
      </c>
      <c r="AT125" s="182" t="s">
        <v>71</v>
      </c>
      <c r="AU125" s="182" t="s">
        <v>80</v>
      </c>
      <c r="AY125" s="181" t="s">
        <v>128</v>
      </c>
      <c r="BK125" s="183">
        <f>SUM(BK126:BK172)</f>
        <v>0</v>
      </c>
    </row>
    <row r="126" spans="1:65" s="2" customFormat="1" ht="16.5" customHeight="1">
      <c r="A126" s="33"/>
      <c r="B126" s="34"/>
      <c r="C126" s="186" t="s">
        <v>202</v>
      </c>
      <c r="D126" s="186" t="s">
        <v>131</v>
      </c>
      <c r="E126" s="187" t="s">
        <v>203</v>
      </c>
      <c r="F126" s="188" t="s">
        <v>204</v>
      </c>
      <c r="G126" s="189" t="s">
        <v>168</v>
      </c>
      <c r="H126" s="190">
        <v>79.599999999999994</v>
      </c>
      <c r="I126" s="191"/>
      <c r="J126" s="192">
        <f>ROUND(I126*H126,2)</f>
        <v>0</v>
      </c>
      <c r="K126" s="188" t="s">
        <v>19</v>
      </c>
      <c r="L126" s="38"/>
      <c r="M126" s="193" t="s">
        <v>19</v>
      </c>
      <c r="N126" s="194" t="s">
        <v>43</v>
      </c>
      <c r="O126" s="63"/>
      <c r="P126" s="195">
        <f>O126*H126</f>
        <v>0</v>
      </c>
      <c r="Q126" s="195">
        <v>0.19536000000000001</v>
      </c>
      <c r="R126" s="195">
        <f>Q126*H126</f>
        <v>15.550656</v>
      </c>
      <c r="S126" s="195">
        <v>0</v>
      </c>
      <c r="T126" s="19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7" t="s">
        <v>135</v>
      </c>
      <c r="AT126" s="197" t="s">
        <v>131</v>
      </c>
      <c r="AU126" s="197" t="s">
        <v>82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80</v>
      </c>
      <c r="BK126" s="198">
        <f>ROUND(I126*H126,2)</f>
        <v>0</v>
      </c>
      <c r="BL126" s="16" t="s">
        <v>135</v>
      </c>
      <c r="BM126" s="197" t="s">
        <v>205</v>
      </c>
    </row>
    <row r="127" spans="1:65" s="2" customFormat="1">
      <c r="A127" s="33"/>
      <c r="B127" s="34"/>
      <c r="C127" s="35"/>
      <c r="D127" s="199" t="s">
        <v>137</v>
      </c>
      <c r="E127" s="35"/>
      <c r="F127" s="200" t="s">
        <v>204</v>
      </c>
      <c r="G127" s="35"/>
      <c r="H127" s="35"/>
      <c r="I127" s="107"/>
      <c r="J127" s="35"/>
      <c r="K127" s="35"/>
      <c r="L127" s="38"/>
      <c r="M127" s="201"/>
      <c r="N127" s="202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137</v>
      </c>
      <c r="AU127" s="16" t="s">
        <v>82</v>
      </c>
    </row>
    <row r="128" spans="1:65" s="2" customFormat="1" ht="16.5" customHeight="1">
      <c r="A128" s="33"/>
      <c r="B128" s="34"/>
      <c r="C128" s="214" t="s">
        <v>206</v>
      </c>
      <c r="D128" s="214" t="s">
        <v>175</v>
      </c>
      <c r="E128" s="215" t="s">
        <v>207</v>
      </c>
      <c r="F128" s="216" t="s">
        <v>208</v>
      </c>
      <c r="G128" s="217" t="s">
        <v>209</v>
      </c>
      <c r="H128" s="218">
        <v>23.88</v>
      </c>
      <c r="I128" s="219"/>
      <c r="J128" s="220">
        <f>ROUND(I128*H128,2)</f>
        <v>0</v>
      </c>
      <c r="K128" s="216" t="s">
        <v>19</v>
      </c>
      <c r="L128" s="221"/>
      <c r="M128" s="222" t="s">
        <v>19</v>
      </c>
      <c r="N128" s="223" t="s">
        <v>43</v>
      </c>
      <c r="O128" s="63"/>
      <c r="P128" s="195">
        <f>O128*H128</f>
        <v>0</v>
      </c>
      <c r="Q128" s="195">
        <v>1</v>
      </c>
      <c r="R128" s="195">
        <f>Q128*H128</f>
        <v>23.88</v>
      </c>
      <c r="S128" s="195">
        <v>0</v>
      </c>
      <c r="T128" s="19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7" t="s">
        <v>179</v>
      </c>
      <c r="AT128" s="197" t="s">
        <v>175</v>
      </c>
      <c r="AU128" s="197" t="s">
        <v>82</v>
      </c>
      <c r="AY128" s="16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80</v>
      </c>
      <c r="BK128" s="198">
        <f>ROUND(I128*H128,2)</f>
        <v>0</v>
      </c>
      <c r="BL128" s="16" t="s">
        <v>135</v>
      </c>
      <c r="BM128" s="197" t="s">
        <v>210</v>
      </c>
    </row>
    <row r="129" spans="1:65" s="2" customFormat="1">
      <c r="A129" s="33"/>
      <c r="B129" s="34"/>
      <c r="C129" s="35"/>
      <c r="D129" s="199" t="s">
        <v>137</v>
      </c>
      <c r="E129" s="35"/>
      <c r="F129" s="200" t="s">
        <v>208</v>
      </c>
      <c r="G129" s="35"/>
      <c r="H129" s="35"/>
      <c r="I129" s="107"/>
      <c r="J129" s="35"/>
      <c r="K129" s="35"/>
      <c r="L129" s="38"/>
      <c r="M129" s="201"/>
      <c r="N129" s="202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137</v>
      </c>
      <c r="AU129" s="16" t="s">
        <v>82</v>
      </c>
    </row>
    <row r="130" spans="1:65" s="2" customFormat="1" ht="19.5">
      <c r="A130" s="33"/>
      <c r="B130" s="34"/>
      <c r="C130" s="35"/>
      <c r="D130" s="199" t="s">
        <v>211</v>
      </c>
      <c r="E130" s="35"/>
      <c r="F130" s="224" t="s">
        <v>212</v>
      </c>
      <c r="G130" s="35"/>
      <c r="H130" s="35"/>
      <c r="I130" s="107"/>
      <c r="J130" s="35"/>
      <c r="K130" s="35"/>
      <c r="L130" s="38"/>
      <c r="M130" s="201"/>
      <c r="N130" s="20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211</v>
      </c>
      <c r="AU130" s="16" t="s">
        <v>82</v>
      </c>
    </row>
    <row r="131" spans="1:65" s="2" customFormat="1" ht="16.5" customHeight="1">
      <c r="A131" s="33"/>
      <c r="B131" s="34"/>
      <c r="C131" s="186" t="s">
        <v>213</v>
      </c>
      <c r="D131" s="186" t="s">
        <v>131</v>
      </c>
      <c r="E131" s="187" t="s">
        <v>214</v>
      </c>
      <c r="F131" s="188" t="s">
        <v>215</v>
      </c>
      <c r="G131" s="189" t="s">
        <v>168</v>
      </c>
      <c r="H131" s="190">
        <v>480.81</v>
      </c>
      <c r="I131" s="191"/>
      <c r="J131" s="192">
        <f>ROUND(I131*H131,2)</f>
        <v>0</v>
      </c>
      <c r="K131" s="188" t="s">
        <v>19</v>
      </c>
      <c r="L131" s="38"/>
      <c r="M131" s="193" t="s">
        <v>19</v>
      </c>
      <c r="N131" s="194" t="s">
        <v>43</v>
      </c>
      <c r="O131" s="63"/>
      <c r="P131" s="195">
        <f>O131*H131</f>
        <v>0</v>
      </c>
      <c r="Q131" s="195">
        <v>8.4250000000000005E-2</v>
      </c>
      <c r="R131" s="195">
        <f>Q131*H131</f>
        <v>40.508242500000001</v>
      </c>
      <c r="S131" s="195">
        <v>0</v>
      </c>
      <c r="T131" s="19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7" t="s">
        <v>135</v>
      </c>
      <c r="AT131" s="197" t="s">
        <v>131</v>
      </c>
      <c r="AU131" s="197" t="s">
        <v>82</v>
      </c>
      <c r="AY131" s="16" t="s">
        <v>128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80</v>
      </c>
      <c r="BK131" s="198">
        <f>ROUND(I131*H131,2)</f>
        <v>0</v>
      </c>
      <c r="BL131" s="16" t="s">
        <v>135</v>
      </c>
      <c r="BM131" s="197" t="s">
        <v>216</v>
      </c>
    </row>
    <row r="132" spans="1:65" s="2" customFormat="1">
      <c r="A132" s="33"/>
      <c r="B132" s="34"/>
      <c r="C132" s="35"/>
      <c r="D132" s="199" t="s">
        <v>137</v>
      </c>
      <c r="E132" s="35"/>
      <c r="F132" s="200" t="s">
        <v>215</v>
      </c>
      <c r="G132" s="35"/>
      <c r="H132" s="35"/>
      <c r="I132" s="107"/>
      <c r="J132" s="35"/>
      <c r="K132" s="35"/>
      <c r="L132" s="38"/>
      <c r="M132" s="201"/>
      <c r="N132" s="202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137</v>
      </c>
      <c r="AU132" s="16" t="s">
        <v>82</v>
      </c>
    </row>
    <row r="133" spans="1:65" s="13" customFormat="1">
      <c r="B133" s="203"/>
      <c r="C133" s="204"/>
      <c r="D133" s="199" t="s">
        <v>138</v>
      </c>
      <c r="E133" s="205" t="s">
        <v>19</v>
      </c>
      <c r="F133" s="206" t="s">
        <v>217</v>
      </c>
      <c r="G133" s="204"/>
      <c r="H133" s="207">
        <v>480.81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138</v>
      </c>
      <c r="AU133" s="213" t="s">
        <v>82</v>
      </c>
      <c r="AV133" s="13" t="s">
        <v>82</v>
      </c>
      <c r="AW133" s="13" t="s">
        <v>33</v>
      </c>
      <c r="AX133" s="13" t="s">
        <v>80</v>
      </c>
      <c r="AY133" s="213" t="s">
        <v>128</v>
      </c>
    </row>
    <row r="134" spans="1:65" s="2" customFormat="1" ht="16.5" customHeight="1">
      <c r="A134" s="33"/>
      <c r="B134" s="34"/>
      <c r="C134" s="214" t="s">
        <v>218</v>
      </c>
      <c r="D134" s="214" t="s">
        <v>175</v>
      </c>
      <c r="E134" s="215" t="s">
        <v>219</v>
      </c>
      <c r="F134" s="216" t="s">
        <v>220</v>
      </c>
      <c r="G134" s="217" t="s">
        <v>168</v>
      </c>
      <c r="H134" s="218">
        <v>40.051000000000002</v>
      </c>
      <c r="I134" s="219"/>
      <c r="J134" s="220">
        <f>ROUND(I134*H134,2)</f>
        <v>0</v>
      </c>
      <c r="K134" s="216" t="s">
        <v>195</v>
      </c>
      <c r="L134" s="221"/>
      <c r="M134" s="222" t="s">
        <v>19</v>
      </c>
      <c r="N134" s="223" t="s">
        <v>43</v>
      </c>
      <c r="O134" s="63"/>
      <c r="P134" s="195">
        <f>O134*H134</f>
        <v>0</v>
      </c>
      <c r="Q134" s="195">
        <v>0.13100000000000001</v>
      </c>
      <c r="R134" s="195">
        <f>Q134*H134</f>
        <v>5.2466810000000006</v>
      </c>
      <c r="S134" s="195">
        <v>0</v>
      </c>
      <c r="T134" s="19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7" t="s">
        <v>179</v>
      </c>
      <c r="AT134" s="197" t="s">
        <v>175</v>
      </c>
      <c r="AU134" s="197" t="s">
        <v>82</v>
      </c>
      <c r="AY134" s="16" t="s">
        <v>128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80</v>
      </c>
      <c r="BK134" s="198">
        <f>ROUND(I134*H134,2)</f>
        <v>0</v>
      </c>
      <c r="BL134" s="16" t="s">
        <v>135</v>
      </c>
      <c r="BM134" s="197" t="s">
        <v>221</v>
      </c>
    </row>
    <row r="135" spans="1:65" s="2" customFormat="1">
      <c r="A135" s="33"/>
      <c r="B135" s="34"/>
      <c r="C135" s="35"/>
      <c r="D135" s="199" t="s">
        <v>137</v>
      </c>
      <c r="E135" s="35"/>
      <c r="F135" s="200" t="s">
        <v>220</v>
      </c>
      <c r="G135" s="35"/>
      <c r="H135" s="35"/>
      <c r="I135" s="107"/>
      <c r="J135" s="35"/>
      <c r="K135" s="35"/>
      <c r="L135" s="38"/>
      <c r="M135" s="201"/>
      <c r="N135" s="202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137</v>
      </c>
      <c r="AU135" s="16" t="s">
        <v>82</v>
      </c>
    </row>
    <row r="136" spans="1:65" s="2" customFormat="1" ht="16.5" customHeight="1">
      <c r="A136" s="33"/>
      <c r="B136" s="34"/>
      <c r="C136" s="214" t="s">
        <v>222</v>
      </c>
      <c r="D136" s="214" t="s">
        <v>175</v>
      </c>
      <c r="E136" s="215" t="s">
        <v>223</v>
      </c>
      <c r="F136" s="216" t="s">
        <v>224</v>
      </c>
      <c r="G136" s="217" t="s">
        <v>168</v>
      </c>
      <c r="H136" s="218">
        <v>444.4</v>
      </c>
      <c r="I136" s="219"/>
      <c r="J136" s="220">
        <f>ROUND(I136*H136,2)</f>
        <v>0</v>
      </c>
      <c r="K136" s="216" t="s">
        <v>195</v>
      </c>
      <c r="L136" s="221"/>
      <c r="M136" s="222" t="s">
        <v>19</v>
      </c>
      <c r="N136" s="223" t="s">
        <v>43</v>
      </c>
      <c r="O136" s="63"/>
      <c r="P136" s="195">
        <f>O136*H136</f>
        <v>0</v>
      </c>
      <c r="Q136" s="195">
        <v>0.13100000000000001</v>
      </c>
      <c r="R136" s="195">
        <f>Q136*H136</f>
        <v>58.2164</v>
      </c>
      <c r="S136" s="195">
        <v>0</v>
      </c>
      <c r="T136" s="19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7" t="s">
        <v>179</v>
      </c>
      <c r="AT136" s="197" t="s">
        <v>175</v>
      </c>
      <c r="AU136" s="197" t="s">
        <v>82</v>
      </c>
      <c r="AY136" s="16" t="s">
        <v>128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80</v>
      </c>
      <c r="BK136" s="198">
        <f>ROUND(I136*H136,2)</f>
        <v>0</v>
      </c>
      <c r="BL136" s="16" t="s">
        <v>135</v>
      </c>
      <c r="BM136" s="197" t="s">
        <v>225</v>
      </c>
    </row>
    <row r="137" spans="1:65" s="2" customFormat="1">
      <c r="A137" s="33"/>
      <c r="B137" s="34"/>
      <c r="C137" s="35"/>
      <c r="D137" s="199" t="s">
        <v>137</v>
      </c>
      <c r="E137" s="35"/>
      <c r="F137" s="200" t="s">
        <v>224</v>
      </c>
      <c r="G137" s="35"/>
      <c r="H137" s="35"/>
      <c r="I137" s="107"/>
      <c r="J137" s="35"/>
      <c r="K137" s="35"/>
      <c r="L137" s="38"/>
      <c r="M137" s="201"/>
      <c r="N137" s="202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137</v>
      </c>
      <c r="AU137" s="16" t="s">
        <v>82</v>
      </c>
    </row>
    <row r="138" spans="1:65" s="2" customFormat="1" ht="16.5" customHeight="1">
      <c r="A138" s="33"/>
      <c r="B138" s="34"/>
      <c r="C138" s="186" t="s">
        <v>226</v>
      </c>
      <c r="D138" s="186" t="s">
        <v>131</v>
      </c>
      <c r="E138" s="187" t="s">
        <v>227</v>
      </c>
      <c r="F138" s="188" t="s">
        <v>228</v>
      </c>
      <c r="G138" s="189" t="s">
        <v>168</v>
      </c>
      <c r="H138" s="190">
        <v>1572.04</v>
      </c>
      <c r="I138" s="191"/>
      <c r="J138" s="192">
        <f>ROUND(I138*H138,2)</f>
        <v>0</v>
      </c>
      <c r="K138" s="188" t="s">
        <v>19</v>
      </c>
      <c r="L138" s="38"/>
      <c r="M138" s="193" t="s">
        <v>19</v>
      </c>
      <c r="N138" s="194" t="s">
        <v>43</v>
      </c>
      <c r="O138" s="63"/>
      <c r="P138" s="195">
        <f>O138*H138</f>
        <v>0</v>
      </c>
      <c r="Q138" s="195">
        <v>0.20266000000000001</v>
      </c>
      <c r="R138" s="195">
        <f>Q138*H138</f>
        <v>318.58962639999999</v>
      </c>
      <c r="S138" s="195">
        <v>0</v>
      </c>
      <c r="T138" s="19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7" t="s">
        <v>135</v>
      </c>
      <c r="AT138" s="197" t="s">
        <v>131</v>
      </c>
      <c r="AU138" s="197" t="s">
        <v>82</v>
      </c>
      <c r="AY138" s="16" t="s">
        <v>128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80</v>
      </c>
      <c r="BK138" s="198">
        <f>ROUND(I138*H138,2)</f>
        <v>0</v>
      </c>
      <c r="BL138" s="16" t="s">
        <v>135</v>
      </c>
      <c r="BM138" s="197" t="s">
        <v>229</v>
      </c>
    </row>
    <row r="139" spans="1:65" s="2" customFormat="1">
      <c r="A139" s="33"/>
      <c r="B139" s="34"/>
      <c r="C139" s="35"/>
      <c r="D139" s="199" t="s">
        <v>137</v>
      </c>
      <c r="E139" s="35"/>
      <c r="F139" s="200" t="s">
        <v>228</v>
      </c>
      <c r="G139" s="35"/>
      <c r="H139" s="35"/>
      <c r="I139" s="107"/>
      <c r="J139" s="35"/>
      <c r="K139" s="35"/>
      <c r="L139" s="38"/>
      <c r="M139" s="201"/>
      <c r="N139" s="20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137</v>
      </c>
      <c r="AU139" s="16" t="s">
        <v>82</v>
      </c>
    </row>
    <row r="140" spans="1:65" s="13" customFormat="1">
      <c r="B140" s="203"/>
      <c r="C140" s="204"/>
      <c r="D140" s="199" t="s">
        <v>138</v>
      </c>
      <c r="E140" s="205" t="s">
        <v>19</v>
      </c>
      <c r="F140" s="206" t="s">
        <v>230</v>
      </c>
      <c r="G140" s="204"/>
      <c r="H140" s="207">
        <v>1572.04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138</v>
      </c>
      <c r="AU140" s="213" t="s">
        <v>82</v>
      </c>
      <c r="AV140" s="13" t="s">
        <v>82</v>
      </c>
      <c r="AW140" s="13" t="s">
        <v>33</v>
      </c>
      <c r="AX140" s="13" t="s">
        <v>80</v>
      </c>
      <c r="AY140" s="213" t="s">
        <v>128</v>
      </c>
    </row>
    <row r="141" spans="1:65" s="2" customFormat="1" ht="16.5" customHeight="1">
      <c r="A141" s="33"/>
      <c r="B141" s="34"/>
      <c r="C141" s="214" t="s">
        <v>231</v>
      </c>
      <c r="D141" s="214" t="s">
        <v>175</v>
      </c>
      <c r="E141" s="215" t="s">
        <v>232</v>
      </c>
      <c r="F141" s="216" t="s">
        <v>233</v>
      </c>
      <c r="G141" s="217" t="s">
        <v>209</v>
      </c>
      <c r="H141" s="218">
        <v>98.724999999999994</v>
      </c>
      <c r="I141" s="219"/>
      <c r="J141" s="220">
        <f>ROUND(I141*H141,2)</f>
        <v>0</v>
      </c>
      <c r="K141" s="216" t="s">
        <v>195</v>
      </c>
      <c r="L141" s="221"/>
      <c r="M141" s="222" t="s">
        <v>19</v>
      </c>
      <c r="N141" s="223" t="s">
        <v>43</v>
      </c>
      <c r="O141" s="63"/>
      <c r="P141" s="195">
        <f>O141*H141</f>
        <v>0</v>
      </c>
      <c r="Q141" s="195">
        <v>1</v>
      </c>
      <c r="R141" s="195">
        <f>Q141*H141</f>
        <v>98.724999999999994</v>
      </c>
      <c r="S141" s="195">
        <v>0</v>
      </c>
      <c r="T141" s="19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7" t="s">
        <v>179</v>
      </c>
      <c r="AT141" s="197" t="s">
        <v>175</v>
      </c>
      <c r="AU141" s="197" t="s">
        <v>82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80</v>
      </c>
      <c r="BK141" s="198">
        <f>ROUND(I141*H141,2)</f>
        <v>0</v>
      </c>
      <c r="BL141" s="16" t="s">
        <v>135</v>
      </c>
      <c r="BM141" s="197" t="s">
        <v>234</v>
      </c>
    </row>
    <row r="142" spans="1:65" s="2" customFormat="1">
      <c r="A142" s="33"/>
      <c r="B142" s="34"/>
      <c r="C142" s="35"/>
      <c r="D142" s="199" t="s">
        <v>137</v>
      </c>
      <c r="E142" s="35"/>
      <c r="F142" s="200" t="s">
        <v>233</v>
      </c>
      <c r="G142" s="35"/>
      <c r="H142" s="35"/>
      <c r="I142" s="107"/>
      <c r="J142" s="35"/>
      <c r="K142" s="35"/>
      <c r="L142" s="38"/>
      <c r="M142" s="201"/>
      <c r="N142" s="202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137</v>
      </c>
      <c r="AU142" s="16" t="s">
        <v>82</v>
      </c>
    </row>
    <row r="143" spans="1:65" s="13" customFormat="1">
      <c r="B143" s="203"/>
      <c r="C143" s="204"/>
      <c r="D143" s="199" t="s">
        <v>138</v>
      </c>
      <c r="E143" s="205" t="s">
        <v>19</v>
      </c>
      <c r="F143" s="206" t="s">
        <v>235</v>
      </c>
      <c r="G143" s="204"/>
      <c r="H143" s="207">
        <v>98.724999999999994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138</v>
      </c>
      <c r="AU143" s="213" t="s">
        <v>82</v>
      </c>
      <c r="AV143" s="13" t="s">
        <v>82</v>
      </c>
      <c r="AW143" s="13" t="s">
        <v>33</v>
      </c>
      <c r="AX143" s="13" t="s">
        <v>80</v>
      </c>
      <c r="AY143" s="213" t="s">
        <v>128</v>
      </c>
    </row>
    <row r="144" spans="1:65" s="2" customFormat="1" ht="16.5" customHeight="1">
      <c r="A144" s="33"/>
      <c r="B144" s="34"/>
      <c r="C144" s="186" t="s">
        <v>80</v>
      </c>
      <c r="D144" s="186" t="s">
        <v>131</v>
      </c>
      <c r="E144" s="187" t="s">
        <v>236</v>
      </c>
      <c r="F144" s="188" t="s">
        <v>237</v>
      </c>
      <c r="G144" s="189" t="s">
        <v>168</v>
      </c>
      <c r="H144" s="190">
        <v>3342.1819999999998</v>
      </c>
      <c r="I144" s="191"/>
      <c r="J144" s="192">
        <f>ROUND(I144*H144,2)</f>
        <v>0</v>
      </c>
      <c r="K144" s="188" t="s">
        <v>19</v>
      </c>
      <c r="L144" s="38"/>
      <c r="M144" s="193" t="s">
        <v>19</v>
      </c>
      <c r="N144" s="194" t="s">
        <v>43</v>
      </c>
      <c r="O144" s="63"/>
      <c r="P144" s="195">
        <f>O144*H144</f>
        <v>0</v>
      </c>
      <c r="Q144" s="195">
        <v>0.27</v>
      </c>
      <c r="R144" s="195">
        <f>Q144*H144</f>
        <v>902.38914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135</v>
      </c>
      <c r="AT144" s="197" t="s">
        <v>131</v>
      </c>
      <c r="AU144" s="197" t="s">
        <v>82</v>
      </c>
      <c r="AY144" s="16" t="s">
        <v>128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80</v>
      </c>
      <c r="BK144" s="198">
        <f>ROUND(I144*H144,2)</f>
        <v>0</v>
      </c>
      <c r="BL144" s="16" t="s">
        <v>135</v>
      </c>
      <c r="BM144" s="197" t="s">
        <v>238</v>
      </c>
    </row>
    <row r="145" spans="1:65" s="2" customFormat="1">
      <c r="A145" s="33"/>
      <c r="B145" s="34"/>
      <c r="C145" s="35"/>
      <c r="D145" s="199" t="s">
        <v>137</v>
      </c>
      <c r="E145" s="35"/>
      <c r="F145" s="200" t="s">
        <v>237</v>
      </c>
      <c r="G145" s="35"/>
      <c r="H145" s="35"/>
      <c r="I145" s="107"/>
      <c r="J145" s="35"/>
      <c r="K145" s="35"/>
      <c r="L145" s="38"/>
      <c r="M145" s="201"/>
      <c r="N145" s="202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137</v>
      </c>
      <c r="AU145" s="16" t="s">
        <v>82</v>
      </c>
    </row>
    <row r="146" spans="1:65" s="13" customFormat="1">
      <c r="B146" s="203"/>
      <c r="C146" s="204"/>
      <c r="D146" s="199" t="s">
        <v>138</v>
      </c>
      <c r="E146" s="205" t="s">
        <v>19</v>
      </c>
      <c r="F146" s="206" t="s">
        <v>239</v>
      </c>
      <c r="G146" s="204"/>
      <c r="H146" s="207">
        <v>3342.1819999999998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138</v>
      </c>
      <c r="AU146" s="213" t="s">
        <v>82</v>
      </c>
      <c r="AV146" s="13" t="s">
        <v>82</v>
      </c>
      <c r="AW146" s="13" t="s">
        <v>33</v>
      </c>
      <c r="AX146" s="13" t="s">
        <v>80</v>
      </c>
      <c r="AY146" s="213" t="s">
        <v>128</v>
      </c>
    </row>
    <row r="147" spans="1:65" s="2" customFormat="1" ht="16.5" customHeight="1">
      <c r="A147" s="33"/>
      <c r="B147" s="34"/>
      <c r="C147" s="186" t="s">
        <v>82</v>
      </c>
      <c r="D147" s="186" t="s">
        <v>131</v>
      </c>
      <c r="E147" s="187" t="s">
        <v>240</v>
      </c>
      <c r="F147" s="188" t="s">
        <v>241</v>
      </c>
      <c r="G147" s="189" t="s">
        <v>168</v>
      </c>
      <c r="H147" s="190">
        <v>2878.9079999999999</v>
      </c>
      <c r="I147" s="191"/>
      <c r="J147" s="192">
        <f>ROUND(I147*H147,2)</f>
        <v>0</v>
      </c>
      <c r="K147" s="188" t="s">
        <v>195</v>
      </c>
      <c r="L147" s="38"/>
      <c r="M147" s="193" t="s">
        <v>19</v>
      </c>
      <c r="N147" s="194" t="s">
        <v>43</v>
      </c>
      <c r="O147" s="63"/>
      <c r="P147" s="195">
        <f>O147*H147</f>
        <v>0</v>
      </c>
      <c r="Q147" s="195">
        <v>0.47499999999999998</v>
      </c>
      <c r="R147" s="195">
        <f>Q147*H147</f>
        <v>1367.4812999999999</v>
      </c>
      <c r="S147" s="195">
        <v>0</v>
      </c>
      <c r="T147" s="19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7" t="s">
        <v>135</v>
      </c>
      <c r="AT147" s="197" t="s">
        <v>131</v>
      </c>
      <c r="AU147" s="197" t="s">
        <v>82</v>
      </c>
      <c r="AY147" s="16" t="s">
        <v>128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80</v>
      </c>
      <c r="BK147" s="198">
        <f>ROUND(I147*H147,2)</f>
        <v>0</v>
      </c>
      <c r="BL147" s="16" t="s">
        <v>135</v>
      </c>
      <c r="BM147" s="197" t="s">
        <v>242</v>
      </c>
    </row>
    <row r="148" spans="1:65" s="2" customFormat="1">
      <c r="A148" s="33"/>
      <c r="B148" s="34"/>
      <c r="C148" s="35"/>
      <c r="D148" s="199" t="s">
        <v>137</v>
      </c>
      <c r="E148" s="35"/>
      <c r="F148" s="200" t="s">
        <v>243</v>
      </c>
      <c r="G148" s="35"/>
      <c r="H148" s="35"/>
      <c r="I148" s="107"/>
      <c r="J148" s="35"/>
      <c r="K148" s="35"/>
      <c r="L148" s="38"/>
      <c r="M148" s="201"/>
      <c r="N148" s="20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137</v>
      </c>
      <c r="AU148" s="16" t="s">
        <v>82</v>
      </c>
    </row>
    <row r="149" spans="1:65" s="13" customFormat="1">
      <c r="B149" s="203"/>
      <c r="C149" s="204"/>
      <c r="D149" s="199" t="s">
        <v>138</v>
      </c>
      <c r="E149" s="205" t="s">
        <v>19</v>
      </c>
      <c r="F149" s="206" t="s">
        <v>244</v>
      </c>
      <c r="G149" s="204"/>
      <c r="H149" s="207">
        <v>2878.9079999999999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138</v>
      </c>
      <c r="AU149" s="213" t="s">
        <v>82</v>
      </c>
      <c r="AV149" s="13" t="s">
        <v>82</v>
      </c>
      <c r="AW149" s="13" t="s">
        <v>33</v>
      </c>
      <c r="AX149" s="13" t="s">
        <v>80</v>
      </c>
      <c r="AY149" s="213" t="s">
        <v>128</v>
      </c>
    </row>
    <row r="150" spans="1:65" s="2" customFormat="1" ht="16.5" customHeight="1">
      <c r="A150" s="33"/>
      <c r="B150" s="34"/>
      <c r="C150" s="186" t="s">
        <v>245</v>
      </c>
      <c r="D150" s="186" t="s">
        <v>131</v>
      </c>
      <c r="E150" s="187" t="s">
        <v>246</v>
      </c>
      <c r="F150" s="188" t="s">
        <v>247</v>
      </c>
      <c r="G150" s="189" t="s">
        <v>168</v>
      </c>
      <c r="H150" s="190">
        <v>1234.8900000000001</v>
      </c>
      <c r="I150" s="191"/>
      <c r="J150" s="192">
        <f>ROUND(I150*H150,2)</f>
        <v>0</v>
      </c>
      <c r="K150" s="188" t="s">
        <v>19</v>
      </c>
      <c r="L150" s="38"/>
      <c r="M150" s="193" t="s">
        <v>19</v>
      </c>
      <c r="N150" s="194" t="s">
        <v>43</v>
      </c>
      <c r="O150" s="63"/>
      <c r="P150" s="195">
        <f>O150*H150</f>
        <v>0</v>
      </c>
      <c r="Q150" s="195">
        <v>2.5000000000000001E-4</v>
      </c>
      <c r="R150" s="195">
        <f>Q150*H150</f>
        <v>0.30872250000000001</v>
      </c>
      <c r="S150" s="195">
        <v>0</v>
      </c>
      <c r="T150" s="19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7" t="s">
        <v>135</v>
      </c>
      <c r="AT150" s="197" t="s">
        <v>131</v>
      </c>
      <c r="AU150" s="197" t="s">
        <v>82</v>
      </c>
      <c r="AY150" s="16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80</v>
      </c>
      <c r="BK150" s="198">
        <f>ROUND(I150*H150,2)</f>
        <v>0</v>
      </c>
      <c r="BL150" s="16" t="s">
        <v>135</v>
      </c>
      <c r="BM150" s="197" t="s">
        <v>248</v>
      </c>
    </row>
    <row r="151" spans="1:65" s="2" customFormat="1">
      <c r="A151" s="33"/>
      <c r="B151" s="34"/>
      <c r="C151" s="35"/>
      <c r="D151" s="199" t="s">
        <v>137</v>
      </c>
      <c r="E151" s="35"/>
      <c r="F151" s="200" t="s">
        <v>247</v>
      </c>
      <c r="G151" s="35"/>
      <c r="H151" s="35"/>
      <c r="I151" s="107"/>
      <c r="J151" s="35"/>
      <c r="K151" s="35"/>
      <c r="L151" s="38"/>
      <c r="M151" s="201"/>
      <c r="N151" s="20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137</v>
      </c>
      <c r="AU151" s="16" t="s">
        <v>82</v>
      </c>
    </row>
    <row r="152" spans="1:65" s="13" customFormat="1">
      <c r="B152" s="203"/>
      <c r="C152" s="204"/>
      <c r="D152" s="199" t="s">
        <v>138</v>
      </c>
      <c r="E152" s="205" t="s">
        <v>19</v>
      </c>
      <c r="F152" s="206" t="s">
        <v>249</v>
      </c>
      <c r="G152" s="204"/>
      <c r="H152" s="207">
        <v>1234.8900000000001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138</v>
      </c>
      <c r="AU152" s="213" t="s">
        <v>82</v>
      </c>
      <c r="AV152" s="13" t="s">
        <v>82</v>
      </c>
      <c r="AW152" s="13" t="s">
        <v>33</v>
      </c>
      <c r="AX152" s="13" t="s">
        <v>80</v>
      </c>
      <c r="AY152" s="213" t="s">
        <v>128</v>
      </c>
    </row>
    <row r="153" spans="1:65" s="2" customFormat="1" ht="16.5" customHeight="1">
      <c r="A153" s="33"/>
      <c r="B153" s="34"/>
      <c r="C153" s="186" t="s">
        <v>135</v>
      </c>
      <c r="D153" s="186" t="s">
        <v>131</v>
      </c>
      <c r="E153" s="187" t="s">
        <v>250</v>
      </c>
      <c r="F153" s="188" t="s">
        <v>251</v>
      </c>
      <c r="G153" s="189" t="s">
        <v>168</v>
      </c>
      <c r="H153" s="190">
        <v>1239.31</v>
      </c>
      <c r="I153" s="191"/>
      <c r="J153" s="192">
        <f>ROUND(I153*H153,2)</f>
        <v>0</v>
      </c>
      <c r="K153" s="188" t="s">
        <v>19</v>
      </c>
      <c r="L153" s="38"/>
      <c r="M153" s="193" t="s">
        <v>19</v>
      </c>
      <c r="N153" s="194" t="s">
        <v>43</v>
      </c>
      <c r="O153" s="63"/>
      <c r="P153" s="195">
        <f>O153*H153</f>
        <v>0</v>
      </c>
      <c r="Q153" s="195">
        <v>2.0000000000000001E-4</v>
      </c>
      <c r="R153" s="195">
        <f>Q153*H153</f>
        <v>0.247862</v>
      </c>
      <c r="S153" s="195">
        <v>0</v>
      </c>
      <c r="T153" s="19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7" t="s">
        <v>135</v>
      </c>
      <c r="AT153" s="197" t="s">
        <v>131</v>
      </c>
      <c r="AU153" s="197" t="s">
        <v>82</v>
      </c>
      <c r="AY153" s="16" t="s">
        <v>128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80</v>
      </c>
      <c r="BK153" s="198">
        <f>ROUND(I153*H153,2)</f>
        <v>0</v>
      </c>
      <c r="BL153" s="16" t="s">
        <v>135</v>
      </c>
      <c r="BM153" s="197" t="s">
        <v>252</v>
      </c>
    </row>
    <row r="154" spans="1:65" s="2" customFormat="1">
      <c r="A154" s="33"/>
      <c r="B154" s="34"/>
      <c r="C154" s="35"/>
      <c r="D154" s="199" t="s">
        <v>137</v>
      </c>
      <c r="E154" s="35"/>
      <c r="F154" s="200" t="s">
        <v>251</v>
      </c>
      <c r="G154" s="35"/>
      <c r="H154" s="35"/>
      <c r="I154" s="107"/>
      <c r="J154" s="35"/>
      <c r="K154" s="35"/>
      <c r="L154" s="38"/>
      <c r="M154" s="201"/>
      <c r="N154" s="202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137</v>
      </c>
      <c r="AU154" s="16" t="s">
        <v>82</v>
      </c>
    </row>
    <row r="155" spans="1:65" s="13" customFormat="1">
      <c r="B155" s="203"/>
      <c r="C155" s="204"/>
      <c r="D155" s="199" t="s">
        <v>138</v>
      </c>
      <c r="E155" s="205" t="s">
        <v>19</v>
      </c>
      <c r="F155" s="206" t="s">
        <v>253</v>
      </c>
      <c r="G155" s="204"/>
      <c r="H155" s="207">
        <v>1239.31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138</v>
      </c>
      <c r="AU155" s="213" t="s">
        <v>82</v>
      </c>
      <c r="AV155" s="13" t="s">
        <v>82</v>
      </c>
      <c r="AW155" s="13" t="s">
        <v>33</v>
      </c>
      <c r="AX155" s="13" t="s">
        <v>80</v>
      </c>
      <c r="AY155" s="213" t="s">
        <v>128</v>
      </c>
    </row>
    <row r="156" spans="1:65" s="2" customFormat="1" ht="16.5" customHeight="1">
      <c r="A156" s="33"/>
      <c r="B156" s="34"/>
      <c r="C156" s="186" t="s">
        <v>200</v>
      </c>
      <c r="D156" s="186" t="s">
        <v>131</v>
      </c>
      <c r="E156" s="187" t="s">
        <v>254</v>
      </c>
      <c r="F156" s="188" t="s">
        <v>255</v>
      </c>
      <c r="G156" s="189" t="s">
        <v>168</v>
      </c>
      <c r="H156" s="190">
        <v>1239.31</v>
      </c>
      <c r="I156" s="191"/>
      <c r="J156" s="192">
        <f>ROUND(I156*H156,2)</f>
        <v>0</v>
      </c>
      <c r="K156" s="188" t="s">
        <v>19</v>
      </c>
      <c r="L156" s="38"/>
      <c r="M156" s="193" t="s">
        <v>19</v>
      </c>
      <c r="N156" s="194" t="s">
        <v>43</v>
      </c>
      <c r="O156" s="63"/>
      <c r="P156" s="195">
        <f>O156*H156</f>
        <v>0</v>
      </c>
      <c r="Q156" s="195">
        <v>0.08</v>
      </c>
      <c r="R156" s="195">
        <f>Q156*H156</f>
        <v>99.144800000000004</v>
      </c>
      <c r="S156" s="195">
        <v>0</v>
      </c>
      <c r="T156" s="19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7" t="s">
        <v>135</v>
      </c>
      <c r="AT156" s="197" t="s">
        <v>131</v>
      </c>
      <c r="AU156" s="197" t="s">
        <v>82</v>
      </c>
      <c r="AY156" s="16" t="s">
        <v>128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80</v>
      </c>
      <c r="BK156" s="198">
        <f>ROUND(I156*H156,2)</f>
        <v>0</v>
      </c>
      <c r="BL156" s="16" t="s">
        <v>135</v>
      </c>
      <c r="BM156" s="197" t="s">
        <v>256</v>
      </c>
    </row>
    <row r="157" spans="1:65" s="2" customFormat="1">
      <c r="A157" s="33"/>
      <c r="B157" s="34"/>
      <c r="C157" s="35"/>
      <c r="D157" s="199" t="s">
        <v>137</v>
      </c>
      <c r="E157" s="35"/>
      <c r="F157" s="200" t="s">
        <v>255</v>
      </c>
      <c r="G157" s="35"/>
      <c r="H157" s="35"/>
      <c r="I157" s="107"/>
      <c r="J157" s="35"/>
      <c r="K157" s="35"/>
      <c r="L157" s="38"/>
      <c r="M157" s="201"/>
      <c r="N157" s="202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137</v>
      </c>
      <c r="AU157" s="16" t="s">
        <v>82</v>
      </c>
    </row>
    <row r="158" spans="1:65" s="13" customFormat="1">
      <c r="B158" s="203"/>
      <c r="C158" s="204"/>
      <c r="D158" s="199" t="s">
        <v>138</v>
      </c>
      <c r="E158" s="205" t="s">
        <v>19</v>
      </c>
      <c r="F158" s="206" t="s">
        <v>257</v>
      </c>
      <c r="G158" s="204"/>
      <c r="H158" s="207">
        <v>1239.31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138</v>
      </c>
      <c r="AU158" s="213" t="s">
        <v>82</v>
      </c>
      <c r="AV158" s="13" t="s">
        <v>82</v>
      </c>
      <c r="AW158" s="13" t="s">
        <v>33</v>
      </c>
      <c r="AX158" s="13" t="s">
        <v>80</v>
      </c>
      <c r="AY158" s="213" t="s">
        <v>128</v>
      </c>
    </row>
    <row r="159" spans="1:65" s="2" customFormat="1" ht="16.5" customHeight="1">
      <c r="A159" s="33"/>
      <c r="B159" s="34"/>
      <c r="C159" s="186" t="s">
        <v>258</v>
      </c>
      <c r="D159" s="186" t="s">
        <v>131</v>
      </c>
      <c r="E159" s="187" t="s">
        <v>259</v>
      </c>
      <c r="F159" s="188" t="s">
        <v>260</v>
      </c>
      <c r="G159" s="189" t="s">
        <v>168</v>
      </c>
      <c r="H159" s="190">
        <v>1234.8900000000001</v>
      </c>
      <c r="I159" s="191"/>
      <c r="J159" s="192">
        <f>ROUND(I159*H159,2)</f>
        <v>0</v>
      </c>
      <c r="K159" s="188" t="s">
        <v>19</v>
      </c>
      <c r="L159" s="38"/>
      <c r="M159" s="193" t="s">
        <v>19</v>
      </c>
      <c r="N159" s="194" t="s">
        <v>43</v>
      </c>
      <c r="O159" s="63"/>
      <c r="P159" s="195">
        <f>O159*H159</f>
        <v>0</v>
      </c>
      <c r="Q159" s="195">
        <v>0.14000000000000001</v>
      </c>
      <c r="R159" s="195">
        <f>Q159*H159</f>
        <v>172.88460000000003</v>
      </c>
      <c r="S159" s="195">
        <v>0</v>
      </c>
      <c r="T159" s="19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7" t="s">
        <v>135</v>
      </c>
      <c r="AT159" s="197" t="s">
        <v>131</v>
      </c>
      <c r="AU159" s="197" t="s">
        <v>82</v>
      </c>
      <c r="AY159" s="16" t="s">
        <v>128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6" t="s">
        <v>80</v>
      </c>
      <c r="BK159" s="198">
        <f>ROUND(I159*H159,2)</f>
        <v>0</v>
      </c>
      <c r="BL159" s="16" t="s">
        <v>135</v>
      </c>
      <c r="BM159" s="197" t="s">
        <v>261</v>
      </c>
    </row>
    <row r="160" spans="1:65" s="2" customFormat="1">
      <c r="A160" s="33"/>
      <c r="B160" s="34"/>
      <c r="C160" s="35"/>
      <c r="D160" s="199" t="s">
        <v>137</v>
      </c>
      <c r="E160" s="35"/>
      <c r="F160" s="200" t="s">
        <v>260</v>
      </c>
      <c r="G160" s="35"/>
      <c r="H160" s="35"/>
      <c r="I160" s="107"/>
      <c r="J160" s="35"/>
      <c r="K160" s="35"/>
      <c r="L160" s="38"/>
      <c r="M160" s="201"/>
      <c r="N160" s="202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137</v>
      </c>
      <c r="AU160" s="16" t="s">
        <v>82</v>
      </c>
    </row>
    <row r="161" spans="1:65" s="13" customFormat="1">
      <c r="B161" s="203"/>
      <c r="C161" s="204"/>
      <c r="D161" s="199" t="s">
        <v>138</v>
      </c>
      <c r="E161" s="205" t="s">
        <v>19</v>
      </c>
      <c r="F161" s="206" t="s">
        <v>262</v>
      </c>
      <c r="G161" s="204"/>
      <c r="H161" s="207">
        <v>1234.8900000000001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138</v>
      </c>
      <c r="AU161" s="213" t="s">
        <v>82</v>
      </c>
      <c r="AV161" s="13" t="s">
        <v>82</v>
      </c>
      <c r="AW161" s="13" t="s">
        <v>33</v>
      </c>
      <c r="AX161" s="13" t="s">
        <v>80</v>
      </c>
      <c r="AY161" s="213" t="s">
        <v>128</v>
      </c>
    </row>
    <row r="162" spans="1:65" s="2" customFormat="1" ht="16.5" customHeight="1">
      <c r="A162" s="33"/>
      <c r="B162" s="34"/>
      <c r="C162" s="186" t="s">
        <v>263</v>
      </c>
      <c r="D162" s="186" t="s">
        <v>131</v>
      </c>
      <c r="E162" s="187" t="s">
        <v>264</v>
      </c>
      <c r="F162" s="188" t="s">
        <v>265</v>
      </c>
      <c r="G162" s="189" t="s">
        <v>168</v>
      </c>
      <c r="H162" s="190">
        <v>1091.23</v>
      </c>
      <c r="I162" s="191"/>
      <c r="J162" s="192">
        <f>ROUND(I162*H162,2)</f>
        <v>0</v>
      </c>
      <c r="K162" s="188" t="s">
        <v>19</v>
      </c>
      <c r="L162" s="38"/>
      <c r="M162" s="193" t="s">
        <v>19</v>
      </c>
      <c r="N162" s="194" t="s">
        <v>43</v>
      </c>
      <c r="O162" s="63"/>
      <c r="P162" s="195">
        <f>O162*H162</f>
        <v>0</v>
      </c>
      <c r="Q162" s="195">
        <v>0.10362</v>
      </c>
      <c r="R162" s="195">
        <f>Q162*H162</f>
        <v>113.0732526</v>
      </c>
      <c r="S162" s="195">
        <v>0</v>
      </c>
      <c r="T162" s="19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7" t="s">
        <v>135</v>
      </c>
      <c r="AT162" s="197" t="s">
        <v>131</v>
      </c>
      <c r="AU162" s="197" t="s">
        <v>82</v>
      </c>
      <c r="AY162" s="16" t="s">
        <v>128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80</v>
      </c>
      <c r="BK162" s="198">
        <f>ROUND(I162*H162,2)</f>
        <v>0</v>
      </c>
      <c r="BL162" s="16" t="s">
        <v>135</v>
      </c>
      <c r="BM162" s="197" t="s">
        <v>266</v>
      </c>
    </row>
    <row r="163" spans="1:65" s="2" customFormat="1">
      <c r="A163" s="33"/>
      <c r="B163" s="34"/>
      <c r="C163" s="35"/>
      <c r="D163" s="199" t="s">
        <v>137</v>
      </c>
      <c r="E163" s="35"/>
      <c r="F163" s="200" t="s">
        <v>265</v>
      </c>
      <c r="G163" s="35"/>
      <c r="H163" s="35"/>
      <c r="I163" s="107"/>
      <c r="J163" s="35"/>
      <c r="K163" s="35"/>
      <c r="L163" s="38"/>
      <c r="M163" s="201"/>
      <c r="N163" s="202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137</v>
      </c>
      <c r="AU163" s="16" t="s">
        <v>82</v>
      </c>
    </row>
    <row r="164" spans="1:65" s="13" customFormat="1">
      <c r="B164" s="203"/>
      <c r="C164" s="204"/>
      <c r="D164" s="199" t="s">
        <v>138</v>
      </c>
      <c r="E164" s="205" t="s">
        <v>19</v>
      </c>
      <c r="F164" s="206" t="s">
        <v>267</v>
      </c>
      <c r="G164" s="204"/>
      <c r="H164" s="207">
        <v>1091.23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138</v>
      </c>
      <c r="AU164" s="213" t="s">
        <v>82</v>
      </c>
      <c r="AV164" s="13" t="s">
        <v>82</v>
      </c>
      <c r="AW164" s="13" t="s">
        <v>33</v>
      </c>
      <c r="AX164" s="13" t="s">
        <v>80</v>
      </c>
      <c r="AY164" s="213" t="s">
        <v>128</v>
      </c>
    </row>
    <row r="165" spans="1:65" s="2" customFormat="1" ht="16.5" customHeight="1">
      <c r="A165" s="33"/>
      <c r="B165" s="34"/>
      <c r="C165" s="214" t="s">
        <v>268</v>
      </c>
      <c r="D165" s="214" t="s">
        <v>175</v>
      </c>
      <c r="E165" s="215" t="s">
        <v>269</v>
      </c>
      <c r="F165" s="216" t="s">
        <v>270</v>
      </c>
      <c r="G165" s="217" t="s">
        <v>168</v>
      </c>
      <c r="H165" s="218">
        <v>103.1</v>
      </c>
      <c r="I165" s="219"/>
      <c r="J165" s="220">
        <f>ROUND(I165*H165,2)</f>
        <v>0</v>
      </c>
      <c r="K165" s="216" t="s">
        <v>195</v>
      </c>
      <c r="L165" s="221"/>
      <c r="M165" s="222" t="s">
        <v>19</v>
      </c>
      <c r="N165" s="223" t="s">
        <v>43</v>
      </c>
      <c r="O165" s="63"/>
      <c r="P165" s="195">
        <f>O165*H165</f>
        <v>0</v>
      </c>
      <c r="Q165" s="195">
        <v>0.18</v>
      </c>
      <c r="R165" s="195">
        <f>Q165*H165</f>
        <v>18.558</v>
      </c>
      <c r="S165" s="195">
        <v>0</v>
      </c>
      <c r="T165" s="19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7" t="s">
        <v>179</v>
      </c>
      <c r="AT165" s="197" t="s">
        <v>175</v>
      </c>
      <c r="AU165" s="197" t="s">
        <v>82</v>
      </c>
      <c r="AY165" s="16" t="s">
        <v>128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80</v>
      </c>
      <c r="BK165" s="198">
        <f>ROUND(I165*H165,2)</f>
        <v>0</v>
      </c>
      <c r="BL165" s="16" t="s">
        <v>135</v>
      </c>
      <c r="BM165" s="197" t="s">
        <v>271</v>
      </c>
    </row>
    <row r="166" spans="1:65" s="2" customFormat="1">
      <c r="A166" s="33"/>
      <c r="B166" s="34"/>
      <c r="C166" s="35"/>
      <c r="D166" s="199" t="s">
        <v>137</v>
      </c>
      <c r="E166" s="35"/>
      <c r="F166" s="200" t="s">
        <v>270</v>
      </c>
      <c r="G166" s="35"/>
      <c r="H166" s="35"/>
      <c r="I166" s="107"/>
      <c r="J166" s="35"/>
      <c r="K166" s="35"/>
      <c r="L166" s="38"/>
      <c r="M166" s="201"/>
      <c r="N166" s="202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137</v>
      </c>
      <c r="AU166" s="16" t="s">
        <v>82</v>
      </c>
    </row>
    <row r="167" spans="1:65" s="13" customFormat="1">
      <c r="B167" s="203"/>
      <c r="C167" s="204"/>
      <c r="D167" s="199" t="s">
        <v>138</v>
      </c>
      <c r="E167" s="205" t="s">
        <v>19</v>
      </c>
      <c r="F167" s="206" t="s">
        <v>272</v>
      </c>
      <c r="G167" s="204"/>
      <c r="H167" s="207">
        <v>103.1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138</v>
      </c>
      <c r="AU167" s="213" t="s">
        <v>82</v>
      </c>
      <c r="AV167" s="13" t="s">
        <v>82</v>
      </c>
      <c r="AW167" s="13" t="s">
        <v>33</v>
      </c>
      <c r="AX167" s="13" t="s">
        <v>80</v>
      </c>
      <c r="AY167" s="213" t="s">
        <v>128</v>
      </c>
    </row>
    <row r="168" spans="1:65" s="2" customFormat="1" ht="16.5" customHeight="1">
      <c r="A168" s="33"/>
      <c r="B168" s="34"/>
      <c r="C168" s="186" t="s">
        <v>273</v>
      </c>
      <c r="D168" s="186" t="s">
        <v>131</v>
      </c>
      <c r="E168" s="187" t="s">
        <v>274</v>
      </c>
      <c r="F168" s="188" t="s">
        <v>275</v>
      </c>
      <c r="G168" s="189" t="s">
        <v>168</v>
      </c>
      <c r="H168" s="190">
        <v>1091.23</v>
      </c>
      <c r="I168" s="191"/>
      <c r="J168" s="192">
        <f>ROUND(I168*H168,2)</f>
        <v>0</v>
      </c>
      <c r="K168" s="188" t="s">
        <v>19</v>
      </c>
      <c r="L168" s="38"/>
      <c r="M168" s="193" t="s">
        <v>19</v>
      </c>
      <c r="N168" s="194" t="s">
        <v>43</v>
      </c>
      <c r="O168" s="63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7" t="s">
        <v>135</v>
      </c>
      <c r="AT168" s="197" t="s">
        <v>131</v>
      </c>
      <c r="AU168" s="197" t="s">
        <v>82</v>
      </c>
      <c r="AY168" s="16" t="s">
        <v>128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80</v>
      </c>
      <c r="BK168" s="198">
        <f>ROUND(I168*H168,2)</f>
        <v>0</v>
      </c>
      <c r="BL168" s="16" t="s">
        <v>135</v>
      </c>
      <c r="BM168" s="197" t="s">
        <v>276</v>
      </c>
    </row>
    <row r="169" spans="1:65" s="2" customFormat="1">
      <c r="A169" s="33"/>
      <c r="B169" s="34"/>
      <c r="C169" s="35"/>
      <c r="D169" s="199" t="s">
        <v>137</v>
      </c>
      <c r="E169" s="35"/>
      <c r="F169" s="200" t="s">
        <v>275</v>
      </c>
      <c r="G169" s="35"/>
      <c r="H169" s="35"/>
      <c r="I169" s="107"/>
      <c r="J169" s="35"/>
      <c r="K169" s="35"/>
      <c r="L169" s="38"/>
      <c r="M169" s="201"/>
      <c r="N169" s="20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137</v>
      </c>
      <c r="AU169" s="16" t="s">
        <v>82</v>
      </c>
    </row>
    <row r="170" spans="1:65" s="13" customFormat="1">
      <c r="B170" s="203"/>
      <c r="C170" s="204"/>
      <c r="D170" s="199" t="s">
        <v>138</v>
      </c>
      <c r="E170" s="205" t="s">
        <v>19</v>
      </c>
      <c r="F170" s="206" t="s">
        <v>267</v>
      </c>
      <c r="G170" s="204"/>
      <c r="H170" s="207">
        <v>1091.23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138</v>
      </c>
      <c r="AU170" s="213" t="s">
        <v>82</v>
      </c>
      <c r="AV170" s="13" t="s">
        <v>82</v>
      </c>
      <c r="AW170" s="13" t="s">
        <v>33</v>
      </c>
      <c r="AX170" s="13" t="s">
        <v>80</v>
      </c>
      <c r="AY170" s="213" t="s">
        <v>128</v>
      </c>
    </row>
    <row r="171" spans="1:65" s="2" customFormat="1" ht="16.5" customHeight="1">
      <c r="A171" s="33"/>
      <c r="B171" s="34"/>
      <c r="C171" s="214" t="s">
        <v>277</v>
      </c>
      <c r="D171" s="214" t="s">
        <v>175</v>
      </c>
      <c r="E171" s="215" t="s">
        <v>278</v>
      </c>
      <c r="F171" s="216" t="s">
        <v>279</v>
      </c>
      <c r="G171" s="217" t="s">
        <v>168</v>
      </c>
      <c r="H171" s="218">
        <v>988.13</v>
      </c>
      <c r="I171" s="219"/>
      <c r="J171" s="220">
        <f>ROUND(I171*H171,2)</f>
        <v>0</v>
      </c>
      <c r="K171" s="216" t="s">
        <v>195</v>
      </c>
      <c r="L171" s="221"/>
      <c r="M171" s="222" t="s">
        <v>19</v>
      </c>
      <c r="N171" s="223" t="s">
        <v>43</v>
      </c>
      <c r="O171" s="63"/>
      <c r="P171" s="195">
        <f>O171*H171</f>
        <v>0</v>
      </c>
      <c r="Q171" s="195">
        <v>0.108</v>
      </c>
      <c r="R171" s="195">
        <f>Q171*H171</f>
        <v>106.71804</v>
      </c>
      <c r="S171" s="195">
        <v>0</v>
      </c>
      <c r="T171" s="19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7" t="s">
        <v>179</v>
      </c>
      <c r="AT171" s="197" t="s">
        <v>175</v>
      </c>
      <c r="AU171" s="197" t="s">
        <v>82</v>
      </c>
      <c r="AY171" s="16" t="s">
        <v>128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80</v>
      </c>
      <c r="BK171" s="198">
        <f>ROUND(I171*H171,2)</f>
        <v>0</v>
      </c>
      <c r="BL171" s="16" t="s">
        <v>135</v>
      </c>
      <c r="BM171" s="197" t="s">
        <v>280</v>
      </c>
    </row>
    <row r="172" spans="1:65" s="2" customFormat="1">
      <c r="A172" s="33"/>
      <c r="B172" s="34"/>
      <c r="C172" s="35"/>
      <c r="D172" s="199" t="s">
        <v>137</v>
      </c>
      <c r="E172" s="35"/>
      <c r="F172" s="200" t="s">
        <v>279</v>
      </c>
      <c r="G172" s="35"/>
      <c r="H172" s="35"/>
      <c r="I172" s="107"/>
      <c r="J172" s="35"/>
      <c r="K172" s="35"/>
      <c r="L172" s="38"/>
      <c r="M172" s="201"/>
      <c r="N172" s="202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137</v>
      </c>
      <c r="AU172" s="16" t="s">
        <v>82</v>
      </c>
    </row>
    <row r="173" spans="1:65" s="12" customFormat="1" ht="22.9" customHeight="1">
      <c r="B173" s="170"/>
      <c r="C173" s="171"/>
      <c r="D173" s="172" t="s">
        <v>71</v>
      </c>
      <c r="E173" s="184" t="s">
        <v>179</v>
      </c>
      <c r="F173" s="184" t="s">
        <v>281</v>
      </c>
      <c r="G173" s="171"/>
      <c r="H173" s="171"/>
      <c r="I173" s="174"/>
      <c r="J173" s="185">
        <f>BK173</f>
        <v>0</v>
      </c>
      <c r="K173" s="171"/>
      <c r="L173" s="176"/>
      <c r="M173" s="177"/>
      <c r="N173" s="178"/>
      <c r="O173" s="178"/>
      <c r="P173" s="179">
        <f>SUM(P174:P211)</f>
        <v>0</v>
      </c>
      <c r="Q173" s="178"/>
      <c r="R173" s="179">
        <f>SUM(R174:R211)</f>
        <v>8.4189849999999993</v>
      </c>
      <c r="S173" s="178"/>
      <c r="T173" s="180">
        <f>SUM(T174:T211)</f>
        <v>0</v>
      </c>
      <c r="AR173" s="181" t="s">
        <v>80</v>
      </c>
      <c r="AT173" s="182" t="s">
        <v>71</v>
      </c>
      <c r="AU173" s="182" t="s">
        <v>80</v>
      </c>
      <c r="AY173" s="181" t="s">
        <v>128</v>
      </c>
      <c r="BK173" s="183">
        <f>SUM(BK174:BK211)</f>
        <v>0</v>
      </c>
    </row>
    <row r="174" spans="1:65" s="2" customFormat="1" ht="16.5" customHeight="1">
      <c r="A174" s="33"/>
      <c r="B174" s="34"/>
      <c r="C174" s="186" t="s">
        <v>282</v>
      </c>
      <c r="D174" s="186" t="s">
        <v>131</v>
      </c>
      <c r="E174" s="187" t="s">
        <v>283</v>
      </c>
      <c r="F174" s="188" t="s">
        <v>284</v>
      </c>
      <c r="G174" s="189" t="s">
        <v>285</v>
      </c>
      <c r="H174" s="190">
        <v>55.5</v>
      </c>
      <c r="I174" s="191"/>
      <c r="J174" s="192">
        <f>ROUND(I174*H174,2)</f>
        <v>0</v>
      </c>
      <c r="K174" s="188" t="s">
        <v>19</v>
      </c>
      <c r="L174" s="38"/>
      <c r="M174" s="193" t="s">
        <v>19</v>
      </c>
      <c r="N174" s="194" t="s">
        <v>43</v>
      </c>
      <c r="O174" s="63"/>
      <c r="P174" s="195">
        <f>O174*H174</f>
        <v>0</v>
      </c>
      <c r="Q174" s="195">
        <v>4.2700000000000004E-3</v>
      </c>
      <c r="R174" s="195">
        <f>Q174*H174</f>
        <v>0.23698500000000003</v>
      </c>
      <c r="S174" s="195">
        <v>0</v>
      </c>
      <c r="T174" s="19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7" t="s">
        <v>135</v>
      </c>
      <c r="AT174" s="197" t="s">
        <v>131</v>
      </c>
      <c r="AU174" s="197" t="s">
        <v>82</v>
      </c>
      <c r="AY174" s="16" t="s">
        <v>128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6" t="s">
        <v>80</v>
      </c>
      <c r="BK174" s="198">
        <f>ROUND(I174*H174,2)</f>
        <v>0</v>
      </c>
      <c r="BL174" s="16" t="s">
        <v>135</v>
      </c>
      <c r="BM174" s="197" t="s">
        <v>286</v>
      </c>
    </row>
    <row r="175" spans="1:65" s="2" customFormat="1">
      <c r="A175" s="33"/>
      <c r="B175" s="34"/>
      <c r="C175" s="35"/>
      <c r="D175" s="199" t="s">
        <v>137</v>
      </c>
      <c r="E175" s="35"/>
      <c r="F175" s="200" t="s">
        <v>284</v>
      </c>
      <c r="G175" s="35"/>
      <c r="H175" s="35"/>
      <c r="I175" s="107"/>
      <c r="J175" s="35"/>
      <c r="K175" s="35"/>
      <c r="L175" s="38"/>
      <c r="M175" s="201"/>
      <c r="N175" s="202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137</v>
      </c>
      <c r="AU175" s="16" t="s">
        <v>82</v>
      </c>
    </row>
    <row r="176" spans="1:65" s="13" customFormat="1">
      <c r="B176" s="203"/>
      <c r="C176" s="204"/>
      <c r="D176" s="199" t="s">
        <v>138</v>
      </c>
      <c r="E176" s="205" t="s">
        <v>19</v>
      </c>
      <c r="F176" s="206" t="s">
        <v>287</v>
      </c>
      <c r="G176" s="204"/>
      <c r="H176" s="207">
        <v>55.5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138</v>
      </c>
      <c r="AU176" s="213" t="s">
        <v>82</v>
      </c>
      <c r="AV176" s="13" t="s">
        <v>82</v>
      </c>
      <c r="AW176" s="13" t="s">
        <v>33</v>
      </c>
      <c r="AX176" s="13" t="s">
        <v>80</v>
      </c>
      <c r="AY176" s="213" t="s">
        <v>128</v>
      </c>
    </row>
    <row r="177" spans="1:65" s="2" customFormat="1" ht="16.5" customHeight="1">
      <c r="A177" s="33"/>
      <c r="B177" s="34"/>
      <c r="C177" s="186" t="s">
        <v>288</v>
      </c>
      <c r="D177" s="186" t="s">
        <v>131</v>
      </c>
      <c r="E177" s="187" t="s">
        <v>289</v>
      </c>
      <c r="F177" s="188" t="s">
        <v>290</v>
      </c>
      <c r="G177" s="189" t="s">
        <v>194</v>
      </c>
      <c r="H177" s="190">
        <v>12</v>
      </c>
      <c r="I177" s="191"/>
      <c r="J177" s="192">
        <f>ROUND(I177*H177,2)</f>
        <v>0</v>
      </c>
      <c r="K177" s="188" t="s">
        <v>19</v>
      </c>
      <c r="L177" s="38"/>
      <c r="M177" s="193" t="s">
        <v>19</v>
      </c>
      <c r="N177" s="194" t="s">
        <v>43</v>
      </c>
      <c r="O177" s="63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7" t="s">
        <v>135</v>
      </c>
      <c r="AT177" s="197" t="s">
        <v>131</v>
      </c>
      <c r="AU177" s="197" t="s">
        <v>82</v>
      </c>
      <c r="AY177" s="16" t="s">
        <v>128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6" t="s">
        <v>80</v>
      </c>
      <c r="BK177" s="198">
        <f>ROUND(I177*H177,2)</f>
        <v>0</v>
      </c>
      <c r="BL177" s="16" t="s">
        <v>135</v>
      </c>
      <c r="BM177" s="197" t="s">
        <v>291</v>
      </c>
    </row>
    <row r="178" spans="1:65" s="2" customFormat="1">
      <c r="A178" s="33"/>
      <c r="B178" s="34"/>
      <c r="C178" s="35"/>
      <c r="D178" s="199" t="s">
        <v>137</v>
      </c>
      <c r="E178" s="35"/>
      <c r="F178" s="200" t="s">
        <v>290</v>
      </c>
      <c r="G178" s="35"/>
      <c r="H178" s="35"/>
      <c r="I178" s="107"/>
      <c r="J178" s="35"/>
      <c r="K178" s="35"/>
      <c r="L178" s="38"/>
      <c r="M178" s="201"/>
      <c r="N178" s="202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137</v>
      </c>
      <c r="AU178" s="16" t="s">
        <v>82</v>
      </c>
    </row>
    <row r="179" spans="1:65" s="2" customFormat="1" ht="16.5" customHeight="1">
      <c r="A179" s="33"/>
      <c r="B179" s="34"/>
      <c r="C179" s="214" t="s">
        <v>292</v>
      </c>
      <c r="D179" s="214" t="s">
        <v>175</v>
      </c>
      <c r="E179" s="215" t="s">
        <v>293</v>
      </c>
      <c r="F179" s="216" t="s">
        <v>294</v>
      </c>
      <c r="G179" s="217" t="s">
        <v>194</v>
      </c>
      <c r="H179" s="218">
        <v>12</v>
      </c>
      <c r="I179" s="219"/>
      <c r="J179" s="220">
        <f>ROUND(I179*H179,2)</f>
        <v>0</v>
      </c>
      <c r="K179" s="216" t="s">
        <v>19</v>
      </c>
      <c r="L179" s="221"/>
      <c r="M179" s="222" t="s">
        <v>19</v>
      </c>
      <c r="N179" s="223" t="s">
        <v>43</v>
      </c>
      <c r="O179" s="63"/>
      <c r="P179" s="195">
        <f>O179*H179</f>
        <v>0</v>
      </c>
      <c r="Q179" s="195">
        <v>1.1999999999999999E-3</v>
      </c>
      <c r="R179" s="195">
        <f>Q179*H179</f>
        <v>1.44E-2</v>
      </c>
      <c r="S179" s="195">
        <v>0</v>
      </c>
      <c r="T179" s="19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7" t="s">
        <v>179</v>
      </c>
      <c r="AT179" s="197" t="s">
        <v>175</v>
      </c>
      <c r="AU179" s="197" t="s">
        <v>82</v>
      </c>
      <c r="AY179" s="16" t="s">
        <v>128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80</v>
      </c>
      <c r="BK179" s="198">
        <f>ROUND(I179*H179,2)</f>
        <v>0</v>
      </c>
      <c r="BL179" s="16" t="s">
        <v>135</v>
      </c>
      <c r="BM179" s="197" t="s">
        <v>295</v>
      </c>
    </row>
    <row r="180" spans="1:65" s="2" customFormat="1">
      <c r="A180" s="33"/>
      <c r="B180" s="34"/>
      <c r="C180" s="35"/>
      <c r="D180" s="199" t="s">
        <v>137</v>
      </c>
      <c r="E180" s="35"/>
      <c r="F180" s="200" t="s">
        <v>294</v>
      </c>
      <c r="G180" s="35"/>
      <c r="H180" s="35"/>
      <c r="I180" s="107"/>
      <c r="J180" s="35"/>
      <c r="K180" s="35"/>
      <c r="L180" s="38"/>
      <c r="M180" s="201"/>
      <c r="N180" s="202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137</v>
      </c>
      <c r="AU180" s="16" t="s">
        <v>82</v>
      </c>
    </row>
    <row r="181" spans="1:65" s="2" customFormat="1" ht="16.5" customHeight="1">
      <c r="A181" s="33"/>
      <c r="B181" s="34"/>
      <c r="C181" s="186" t="s">
        <v>296</v>
      </c>
      <c r="D181" s="186" t="s">
        <v>131</v>
      </c>
      <c r="E181" s="187" t="s">
        <v>297</v>
      </c>
      <c r="F181" s="188" t="s">
        <v>298</v>
      </c>
      <c r="G181" s="189" t="s">
        <v>194</v>
      </c>
      <c r="H181" s="190">
        <v>12</v>
      </c>
      <c r="I181" s="191"/>
      <c r="J181" s="192">
        <f>ROUND(I181*H181,2)</f>
        <v>0</v>
      </c>
      <c r="K181" s="188" t="s">
        <v>19</v>
      </c>
      <c r="L181" s="38"/>
      <c r="M181" s="193" t="s">
        <v>19</v>
      </c>
      <c r="N181" s="194" t="s">
        <v>43</v>
      </c>
      <c r="O181" s="63"/>
      <c r="P181" s="195">
        <f>O181*H181</f>
        <v>0</v>
      </c>
      <c r="Q181" s="195">
        <v>3.2499999999999999E-3</v>
      </c>
      <c r="R181" s="195">
        <f>Q181*H181</f>
        <v>3.9E-2</v>
      </c>
      <c r="S181" s="195">
        <v>0</v>
      </c>
      <c r="T181" s="19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7" t="s">
        <v>135</v>
      </c>
      <c r="AT181" s="197" t="s">
        <v>131</v>
      </c>
      <c r="AU181" s="197" t="s">
        <v>82</v>
      </c>
      <c r="AY181" s="16" t="s">
        <v>128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80</v>
      </c>
      <c r="BK181" s="198">
        <f>ROUND(I181*H181,2)</f>
        <v>0</v>
      </c>
      <c r="BL181" s="16" t="s">
        <v>135</v>
      </c>
      <c r="BM181" s="197" t="s">
        <v>299</v>
      </c>
    </row>
    <row r="182" spans="1:65" s="2" customFormat="1">
      <c r="A182" s="33"/>
      <c r="B182" s="34"/>
      <c r="C182" s="35"/>
      <c r="D182" s="199" t="s">
        <v>137</v>
      </c>
      <c r="E182" s="35"/>
      <c r="F182" s="200" t="s">
        <v>298</v>
      </c>
      <c r="G182" s="35"/>
      <c r="H182" s="35"/>
      <c r="I182" s="107"/>
      <c r="J182" s="35"/>
      <c r="K182" s="35"/>
      <c r="L182" s="38"/>
      <c r="M182" s="201"/>
      <c r="N182" s="202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137</v>
      </c>
      <c r="AU182" s="16" t="s">
        <v>82</v>
      </c>
    </row>
    <row r="183" spans="1:65" s="2" customFormat="1" ht="16.5" customHeight="1">
      <c r="A183" s="33"/>
      <c r="B183" s="34"/>
      <c r="C183" s="186" t="s">
        <v>300</v>
      </c>
      <c r="D183" s="186" t="s">
        <v>131</v>
      </c>
      <c r="E183" s="187" t="s">
        <v>301</v>
      </c>
      <c r="F183" s="188" t="s">
        <v>302</v>
      </c>
      <c r="G183" s="189" t="s">
        <v>194</v>
      </c>
      <c r="H183" s="190">
        <v>6</v>
      </c>
      <c r="I183" s="191"/>
      <c r="J183" s="192">
        <f>ROUND(I183*H183,2)</f>
        <v>0</v>
      </c>
      <c r="K183" s="188" t="s">
        <v>19</v>
      </c>
      <c r="L183" s="38"/>
      <c r="M183" s="193" t="s">
        <v>19</v>
      </c>
      <c r="N183" s="194" t="s">
        <v>43</v>
      </c>
      <c r="O183" s="63"/>
      <c r="P183" s="195">
        <f>O183*H183</f>
        <v>0</v>
      </c>
      <c r="Q183" s="195">
        <v>0.14494000000000001</v>
      </c>
      <c r="R183" s="195">
        <f>Q183*H183</f>
        <v>0.86964000000000008</v>
      </c>
      <c r="S183" s="195">
        <v>0</v>
      </c>
      <c r="T183" s="19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7" t="s">
        <v>135</v>
      </c>
      <c r="AT183" s="197" t="s">
        <v>131</v>
      </c>
      <c r="AU183" s="197" t="s">
        <v>82</v>
      </c>
      <c r="AY183" s="16" t="s">
        <v>128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6" t="s">
        <v>80</v>
      </c>
      <c r="BK183" s="198">
        <f>ROUND(I183*H183,2)</f>
        <v>0</v>
      </c>
      <c r="BL183" s="16" t="s">
        <v>135</v>
      </c>
      <c r="BM183" s="197" t="s">
        <v>303</v>
      </c>
    </row>
    <row r="184" spans="1:65" s="2" customFormat="1">
      <c r="A184" s="33"/>
      <c r="B184" s="34"/>
      <c r="C184" s="35"/>
      <c r="D184" s="199" t="s">
        <v>137</v>
      </c>
      <c r="E184" s="35"/>
      <c r="F184" s="200" t="s">
        <v>302</v>
      </c>
      <c r="G184" s="35"/>
      <c r="H184" s="35"/>
      <c r="I184" s="107"/>
      <c r="J184" s="35"/>
      <c r="K184" s="35"/>
      <c r="L184" s="38"/>
      <c r="M184" s="201"/>
      <c r="N184" s="202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137</v>
      </c>
      <c r="AU184" s="16" t="s">
        <v>82</v>
      </c>
    </row>
    <row r="185" spans="1:65" s="2" customFormat="1" ht="16.5" customHeight="1">
      <c r="A185" s="33"/>
      <c r="B185" s="34"/>
      <c r="C185" s="214" t="s">
        <v>304</v>
      </c>
      <c r="D185" s="214" t="s">
        <v>175</v>
      </c>
      <c r="E185" s="215" t="s">
        <v>305</v>
      </c>
      <c r="F185" s="216" t="s">
        <v>306</v>
      </c>
      <c r="G185" s="217" t="s">
        <v>194</v>
      </c>
      <c r="H185" s="218">
        <v>6</v>
      </c>
      <c r="I185" s="219"/>
      <c r="J185" s="220">
        <f>ROUND(I185*H185,2)</f>
        <v>0</v>
      </c>
      <c r="K185" s="216" t="s">
        <v>19</v>
      </c>
      <c r="L185" s="221"/>
      <c r="M185" s="222" t="s">
        <v>19</v>
      </c>
      <c r="N185" s="223" t="s">
        <v>43</v>
      </c>
      <c r="O185" s="63"/>
      <c r="P185" s="195">
        <f>O185*H185</f>
        <v>0</v>
      </c>
      <c r="Q185" s="195">
        <v>0.23200000000000001</v>
      </c>
      <c r="R185" s="195">
        <f>Q185*H185</f>
        <v>1.3920000000000001</v>
      </c>
      <c r="S185" s="195">
        <v>0</v>
      </c>
      <c r="T185" s="19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7" t="s">
        <v>179</v>
      </c>
      <c r="AT185" s="197" t="s">
        <v>175</v>
      </c>
      <c r="AU185" s="197" t="s">
        <v>82</v>
      </c>
      <c r="AY185" s="16" t="s">
        <v>128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6" t="s">
        <v>80</v>
      </c>
      <c r="BK185" s="198">
        <f>ROUND(I185*H185,2)</f>
        <v>0</v>
      </c>
      <c r="BL185" s="16" t="s">
        <v>135</v>
      </c>
      <c r="BM185" s="197" t="s">
        <v>307</v>
      </c>
    </row>
    <row r="186" spans="1:65" s="2" customFormat="1">
      <c r="A186" s="33"/>
      <c r="B186" s="34"/>
      <c r="C186" s="35"/>
      <c r="D186" s="199" t="s">
        <v>137</v>
      </c>
      <c r="E186" s="35"/>
      <c r="F186" s="200" t="s">
        <v>306</v>
      </c>
      <c r="G186" s="35"/>
      <c r="H186" s="35"/>
      <c r="I186" s="107"/>
      <c r="J186" s="35"/>
      <c r="K186" s="35"/>
      <c r="L186" s="38"/>
      <c r="M186" s="201"/>
      <c r="N186" s="202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137</v>
      </c>
      <c r="AU186" s="16" t="s">
        <v>82</v>
      </c>
    </row>
    <row r="187" spans="1:65" s="2" customFormat="1" ht="16.5" customHeight="1">
      <c r="A187" s="33"/>
      <c r="B187" s="34"/>
      <c r="C187" s="214" t="s">
        <v>308</v>
      </c>
      <c r="D187" s="214" t="s">
        <v>175</v>
      </c>
      <c r="E187" s="215" t="s">
        <v>309</v>
      </c>
      <c r="F187" s="216" t="s">
        <v>310</v>
      </c>
      <c r="G187" s="217" t="s">
        <v>194</v>
      </c>
      <c r="H187" s="218">
        <v>6</v>
      </c>
      <c r="I187" s="219"/>
      <c r="J187" s="220">
        <f>ROUND(I187*H187,2)</f>
        <v>0</v>
      </c>
      <c r="K187" s="216" t="s">
        <v>19</v>
      </c>
      <c r="L187" s="221"/>
      <c r="M187" s="222" t="s">
        <v>19</v>
      </c>
      <c r="N187" s="223" t="s">
        <v>43</v>
      </c>
      <c r="O187" s="63"/>
      <c r="P187" s="195">
        <f>O187*H187</f>
        <v>0</v>
      </c>
      <c r="Q187" s="195">
        <v>0.08</v>
      </c>
      <c r="R187" s="195">
        <f>Q187*H187</f>
        <v>0.48</v>
      </c>
      <c r="S187" s="195">
        <v>0</v>
      </c>
      <c r="T187" s="19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7" t="s">
        <v>179</v>
      </c>
      <c r="AT187" s="197" t="s">
        <v>175</v>
      </c>
      <c r="AU187" s="197" t="s">
        <v>82</v>
      </c>
      <c r="AY187" s="16" t="s">
        <v>128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80</v>
      </c>
      <c r="BK187" s="198">
        <f>ROUND(I187*H187,2)</f>
        <v>0</v>
      </c>
      <c r="BL187" s="16" t="s">
        <v>135</v>
      </c>
      <c r="BM187" s="197" t="s">
        <v>311</v>
      </c>
    </row>
    <row r="188" spans="1:65" s="2" customFormat="1">
      <c r="A188" s="33"/>
      <c r="B188" s="34"/>
      <c r="C188" s="35"/>
      <c r="D188" s="199" t="s">
        <v>137</v>
      </c>
      <c r="E188" s="35"/>
      <c r="F188" s="200" t="s">
        <v>310</v>
      </c>
      <c r="G188" s="35"/>
      <c r="H188" s="35"/>
      <c r="I188" s="107"/>
      <c r="J188" s="35"/>
      <c r="K188" s="35"/>
      <c r="L188" s="38"/>
      <c r="M188" s="201"/>
      <c r="N188" s="202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137</v>
      </c>
      <c r="AU188" s="16" t="s">
        <v>82</v>
      </c>
    </row>
    <row r="189" spans="1:65" s="2" customFormat="1" ht="16.5" customHeight="1">
      <c r="A189" s="33"/>
      <c r="B189" s="34"/>
      <c r="C189" s="214" t="s">
        <v>312</v>
      </c>
      <c r="D189" s="214" t="s">
        <v>175</v>
      </c>
      <c r="E189" s="215" t="s">
        <v>313</v>
      </c>
      <c r="F189" s="216" t="s">
        <v>314</v>
      </c>
      <c r="G189" s="217" t="s">
        <v>194</v>
      </c>
      <c r="H189" s="218">
        <v>6</v>
      </c>
      <c r="I189" s="219"/>
      <c r="J189" s="220">
        <f>ROUND(I189*H189,2)</f>
        <v>0</v>
      </c>
      <c r="K189" s="216" t="s">
        <v>19</v>
      </c>
      <c r="L189" s="221"/>
      <c r="M189" s="222" t="s">
        <v>19</v>
      </c>
      <c r="N189" s="223" t="s">
        <v>43</v>
      </c>
      <c r="O189" s="63"/>
      <c r="P189" s="195">
        <f>O189*H189</f>
        <v>0</v>
      </c>
      <c r="Q189" s="195">
        <v>0.04</v>
      </c>
      <c r="R189" s="195">
        <f>Q189*H189</f>
        <v>0.24</v>
      </c>
      <c r="S189" s="195">
        <v>0</v>
      </c>
      <c r="T189" s="19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7" t="s">
        <v>179</v>
      </c>
      <c r="AT189" s="197" t="s">
        <v>175</v>
      </c>
      <c r="AU189" s="197" t="s">
        <v>82</v>
      </c>
      <c r="AY189" s="16" t="s">
        <v>128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6" t="s">
        <v>80</v>
      </c>
      <c r="BK189" s="198">
        <f>ROUND(I189*H189,2)</f>
        <v>0</v>
      </c>
      <c r="BL189" s="16" t="s">
        <v>135</v>
      </c>
      <c r="BM189" s="197" t="s">
        <v>315</v>
      </c>
    </row>
    <row r="190" spans="1:65" s="2" customFormat="1">
      <c r="A190" s="33"/>
      <c r="B190" s="34"/>
      <c r="C190" s="35"/>
      <c r="D190" s="199" t="s">
        <v>137</v>
      </c>
      <c r="E190" s="35"/>
      <c r="F190" s="200" t="s">
        <v>314</v>
      </c>
      <c r="G190" s="35"/>
      <c r="H190" s="35"/>
      <c r="I190" s="107"/>
      <c r="J190" s="35"/>
      <c r="K190" s="35"/>
      <c r="L190" s="38"/>
      <c r="M190" s="201"/>
      <c r="N190" s="202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137</v>
      </c>
      <c r="AU190" s="16" t="s">
        <v>82</v>
      </c>
    </row>
    <row r="191" spans="1:65" s="2" customFormat="1" ht="16.5" customHeight="1">
      <c r="A191" s="33"/>
      <c r="B191" s="34"/>
      <c r="C191" s="214" t="s">
        <v>316</v>
      </c>
      <c r="D191" s="214" t="s">
        <v>175</v>
      </c>
      <c r="E191" s="215" t="s">
        <v>317</v>
      </c>
      <c r="F191" s="216" t="s">
        <v>318</v>
      </c>
      <c r="G191" s="217" t="s">
        <v>194</v>
      </c>
      <c r="H191" s="218">
        <v>6</v>
      </c>
      <c r="I191" s="219"/>
      <c r="J191" s="220">
        <f>ROUND(I191*H191,2)</f>
        <v>0</v>
      </c>
      <c r="K191" s="216" t="s">
        <v>19</v>
      </c>
      <c r="L191" s="221"/>
      <c r="M191" s="222" t="s">
        <v>19</v>
      </c>
      <c r="N191" s="223" t="s">
        <v>43</v>
      </c>
      <c r="O191" s="63"/>
      <c r="P191" s="195">
        <f>O191*H191</f>
        <v>0</v>
      </c>
      <c r="Q191" s="195">
        <v>0.04</v>
      </c>
      <c r="R191" s="195">
        <f>Q191*H191</f>
        <v>0.24</v>
      </c>
      <c r="S191" s="195">
        <v>0</v>
      </c>
      <c r="T191" s="19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7" t="s">
        <v>179</v>
      </c>
      <c r="AT191" s="197" t="s">
        <v>175</v>
      </c>
      <c r="AU191" s="197" t="s">
        <v>82</v>
      </c>
      <c r="AY191" s="16" t="s">
        <v>128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80</v>
      </c>
      <c r="BK191" s="198">
        <f>ROUND(I191*H191,2)</f>
        <v>0</v>
      </c>
      <c r="BL191" s="16" t="s">
        <v>135</v>
      </c>
      <c r="BM191" s="197" t="s">
        <v>319</v>
      </c>
    </row>
    <row r="192" spans="1:65" s="2" customFormat="1">
      <c r="A192" s="33"/>
      <c r="B192" s="34"/>
      <c r="C192" s="35"/>
      <c r="D192" s="199" t="s">
        <v>137</v>
      </c>
      <c r="E192" s="35"/>
      <c r="F192" s="200" t="s">
        <v>318</v>
      </c>
      <c r="G192" s="35"/>
      <c r="H192" s="35"/>
      <c r="I192" s="107"/>
      <c r="J192" s="35"/>
      <c r="K192" s="35"/>
      <c r="L192" s="38"/>
      <c r="M192" s="201"/>
      <c r="N192" s="202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137</v>
      </c>
      <c r="AU192" s="16" t="s">
        <v>82</v>
      </c>
    </row>
    <row r="193" spans="1:65" s="2" customFormat="1" ht="16.5" customHeight="1">
      <c r="A193" s="33"/>
      <c r="B193" s="34"/>
      <c r="C193" s="214" t="s">
        <v>320</v>
      </c>
      <c r="D193" s="214" t="s">
        <v>175</v>
      </c>
      <c r="E193" s="215" t="s">
        <v>321</v>
      </c>
      <c r="F193" s="216" t="s">
        <v>322</v>
      </c>
      <c r="G193" s="217" t="s">
        <v>194</v>
      </c>
      <c r="H193" s="218">
        <v>6</v>
      </c>
      <c r="I193" s="219"/>
      <c r="J193" s="220">
        <f>ROUND(I193*H193,2)</f>
        <v>0</v>
      </c>
      <c r="K193" s="216" t="s">
        <v>19</v>
      </c>
      <c r="L193" s="221"/>
      <c r="M193" s="222" t="s">
        <v>19</v>
      </c>
      <c r="N193" s="223" t="s">
        <v>43</v>
      </c>
      <c r="O193" s="63"/>
      <c r="P193" s="195">
        <f>O193*H193</f>
        <v>0</v>
      </c>
      <c r="Q193" s="195">
        <v>2.7E-2</v>
      </c>
      <c r="R193" s="195">
        <f>Q193*H193</f>
        <v>0.16200000000000001</v>
      </c>
      <c r="S193" s="195">
        <v>0</v>
      </c>
      <c r="T193" s="19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7" t="s">
        <v>179</v>
      </c>
      <c r="AT193" s="197" t="s">
        <v>175</v>
      </c>
      <c r="AU193" s="197" t="s">
        <v>82</v>
      </c>
      <c r="AY193" s="16" t="s">
        <v>128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80</v>
      </c>
      <c r="BK193" s="198">
        <f>ROUND(I193*H193,2)</f>
        <v>0</v>
      </c>
      <c r="BL193" s="16" t="s">
        <v>135</v>
      </c>
      <c r="BM193" s="197" t="s">
        <v>323</v>
      </c>
    </row>
    <row r="194" spans="1:65" s="2" customFormat="1">
      <c r="A194" s="33"/>
      <c r="B194" s="34"/>
      <c r="C194" s="35"/>
      <c r="D194" s="199" t="s">
        <v>137</v>
      </c>
      <c r="E194" s="35"/>
      <c r="F194" s="200" t="s">
        <v>322</v>
      </c>
      <c r="G194" s="35"/>
      <c r="H194" s="35"/>
      <c r="I194" s="107"/>
      <c r="J194" s="35"/>
      <c r="K194" s="35"/>
      <c r="L194" s="38"/>
      <c r="M194" s="201"/>
      <c r="N194" s="202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137</v>
      </c>
      <c r="AU194" s="16" t="s">
        <v>82</v>
      </c>
    </row>
    <row r="195" spans="1:65" s="2" customFormat="1" ht="16.5" customHeight="1">
      <c r="A195" s="33"/>
      <c r="B195" s="34"/>
      <c r="C195" s="186" t="s">
        <v>324</v>
      </c>
      <c r="D195" s="186" t="s">
        <v>131</v>
      </c>
      <c r="E195" s="187" t="s">
        <v>325</v>
      </c>
      <c r="F195" s="188" t="s">
        <v>326</v>
      </c>
      <c r="G195" s="189" t="s">
        <v>194</v>
      </c>
      <c r="H195" s="190">
        <v>6</v>
      </c>
      <c r="I195" s="191"/>
      <c r="J195" s="192">
        <f>ROUND(I195*H195,2)</f>
        <v>0</v>
      </c>
      <c r="K195" s="188" t="s">
        <v>19</v>
      </c>
      <c r="L195" s="38"/>
      <c r="M195" s="193" t="s">
        <v>19</v>
      </c>
      <c r="N195" s="194" t="s">
        <v>43</v>
      </c>
      <c r="O195" s="63"/>
      <c r="P195" s="195">
        <f>O195*H195</f>
        <v>0</v>
      </c>
      <c r="Q195" s="195">
        <v>4.6800000000000001E-3</v>
      </c>
      <c r="R195" s="195">
        <f>Q195*H195</f>
        <v>2.8080000000000001E-2</v>
      </c>
      <c r="S195" s="195">
        <v>0</v>
      </c>
      <c r="T195" s="19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7" t="s">
        <v>135</v>
      </c>
      <c r="AT195" s="197" t="s">
        <v>131</v>
      </c>
      <c r="AU195" s="197" t="s">
        <v>82</v>
      </c>
      <c r="AY195" s="16" t="s">
        <v>128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6" t="s">
        <v>80</v>
      </c>
      <c r="BK195" s="198">
        <f>ROUND(I195*H195,2)</f>
        <v>0</v>
      </c>
      <c r="BL195" s="16" t="s">
        <v>135</v>
      </c>
      <c r="BM195" s="197" t="s">
        <v>327</v>
      </c>
    </row>
    <row r="196" spans="1:65" s="2" customFormat="1">
      <c r="A196" s="33"/>
      <c r="B196" s="34"/>
      <c r="C196" s="35"/>
      <c r="D196" s="199" t="s">
        <v>137</v>
      </c>
      <c r="E196" s="35"/>
      <c r="F196" s="200" t="s">
        <v>326</v>
      </c>
      <c r="G196" s="35"/>
      <c r="H196" s="35"/>
      <c r="I196" s="107"/>
      <c r="J196" s="35"/>
      <c r="K196" s="35"/>
      <c r="L196" s="38"/>
      <c r="M196" s="201"/>
      <c r="N196" s="202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137</v>
      </c>
      <c r="AU196" s="16" t="s">
        <v>82</v>
      </c>
    </row>
    <row r="197" spans="1:65" s="2" customFormat="1" ht="16.5" customHeight="1">
      <c r="A197" s="33"/>
      <c r="B197" s="34"/>
      <c r="C197" s="214" t="s">
        <v>328</v>
      </c>
      <c r="D197" s="214" t="s">
        <v>175</v>
      </c>
      <c r="E197" s="215" t="s">
        <v>329</v>
      </c>
      <c r="F197" s="216" t="s">
        <v>330</v>
      </c>
      <c r="G197" s="217" t="s">
        <v>194</v>
      </c>
      <c r="H197" s="218">
        <v>6</v>
      </c>
      <c r="I197" s="219"/>
      <c r="J197" s="220">
        <f>ROUND(I197*H197,2)</f>
        <v>0</v>
      </c>
      <c r="K197" s="216" t="s">
        <v>19</v>
      </c>
      <c r="L197" s="221"/>
      <c r="M197" s="222" t="s">
        <v>19</v>
      </c>
      <c r="N197" s="223" t="s">
        <v>43</v>
      </c>
      <c r="O197" s="63"/>
      <c r="P197" s="195">
        <f>O197*H197</f>
        <v>0</v>
      </c>
      <c r="Q197" s="195">
        <v>5.8000000000000003E-2</v>
      </c>
      <c r="R197" s="195">
        <f>Q197*H197</f>
        <v>0.34800000000000003</v>
      </c>
      <c r="S197" s="195">
        <v>0</v>
      </c>
      <c r="T197" s="19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7" t="s">
        <v>179</v>
      </c>
      <c r="AT197" s="197" t="s">
        <v>175</v>
      </c>
      <c r="AU197" s="197" t="s">
        <v>82</v>
      </c>
      <c r="AY197" s="16" t="s">
        <v>128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6" t="s">
        <v>80</v>
      </c>
      <c r="BK197" s="198">
        <f>ROUND(I197*H197,2)</f>
        <v>0</v>
      </c>
      <c r="BL197" s="16" t="s">
        <v>135</v>
      </c>
      <c r="BM197" s="197" t="s">
        <v>331</v>
      </c>
    </row>
    <row r="198" spans="1:65" s="2" customFormat="1">
      <c r="A198" s="33"/>
      <c r="B198" s="34"/>
      <c r="C198" s="35"/>
      <c r="D198" s="199" t="s">
        <v>137</v>
      </c>
      <c r="E198" s="35"/>
      <c r="F198" s="200" t="s">
        <v>330</v>
      </c>
      <c r="G198" s="35"/>
      <c r="H198" s="35"/>
      <c r="I198" s="107"/>
      <c r="J198" s="35"/>
      <c r="K198" s="35"/>
      <c r="L198" s="38"/>
      <c r="M198" s="201"/>
      <c r="N198" s="202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137</v>
      </c>
      <c r="AU198" s="16" t="s">
        <v>82</v>
      </c>
    </row>
    <row r="199" spans="1:65" s="2" customFormat="1" ht="16.5" customHeight="1">
      <c r="A199" s="33"/>
      <c r="B199" s="34"/>
      <c r="C199" s="214" t="s">
        <v>332</v>
      </c>
      <c r="D199" s="214" t="s">
        <v>175</v>
      </c>
      <c r="E199" s="215" t="s">
        <v>333</v>
      </c>
      <c r="F199" s="216" t="s">
        <v>334</v>
      </c>
      <c r="G199" s="217" t="s">
        <v>194</v>
      </c>
      <c r="H199" s="218">
        <v>6</v>
      </c>
      <c r="I199" s="219"/>
      <c r="J199" s="220">
        <f>ROUND(I199*H199,2)</f>
        <v>0</v>
      </c>
      <c r="K199" s="216" t="s">
        <v>19</v>
      </c>
      <c r="L199" s="221"/>
      <c r="M199" s="222" t="s">
        <v>19</v>
      </c>
      <c r="N199" s="223" t="s">
        <v>43</v>
      </c>
      <c r="O199" s="63"/>
      <c r="P199" s="195">
        <f>O199*H199</f>
        <v>0</v>
      </c>
      <c r="Q199" s="195">
        <v>0.06</v>
      </c>
      <c r="R199" s="195">
        <f>Q199*H199</f>
        <v>0.36</v>
      </c>
      <c r="S199" s="195">
        <v>0</v>
      </c>
      <c r="T199" s="19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7" t="s">
        <v>179</v>
      </c>
      <c r="AT199" s="197" t="s">
        <v>175</v>
      </c>
      <c r="AU199" s="197" t="s">
        <v>82</v>
      </c>
      <c r="AY199" s="16" t="s">
        <v>128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6" t="s">
        <v>80</v>
      </c>
      <c r="BK199" s="198">
        <f>ROUND(I199*H199,2)</f>
        <v>0</v>
      </c>
      <c r="BL199" s="16" t="s">
        <v>135</v>
      </c>
      <c r="BM199" s="197" t="s">
        <v>335</v>
      </c>
    </row>
    <row r="200" spans="1:65" s="2" customFormat="1">
      <c r="A200" s="33"/>
      <c r="B200" s="34"/>
      <c r="C200" s="35"/>
      <c r="D200" s="199" t="s">
        <v>137</v>
      </c>
      <c r="E200" s="35"/>
      <c r="F200" s="200" t="s">
        <v>334</v>
      </c>
      <c r="G200" s="35"/>
      <c r="H200" s="35"/>
      <c r="I200" s="107"/>
      <c r="J200" s="35"/>
      <c r="K200" s="35"/>
      <c r="L200" s="38"/>
      <c r="M200" s="201"/>
      <c r="N200" s="202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137</v>
      </c>
      <c r="AU200" s="16" t="s">
        <v>82</v>
      </c>
    </row>
    <row r="201" spans="1:65" s="2" customFormat="1" ht="16.5" customHeight="1">
      <c r="A201" s="33"/>
      <c r="B201" s="34"/>
      <c r="C201" s="214" t="s">
        <v>336</v>
      </c>
      <c r="D201" s="214" t="s">
        <v>175</v>
      </c>
      <c r="E201" s="215" t="s">
        <v>337</v>
      </c>
      <c r="F201" s="216" t="s">
        <v>338</v>
      </c>
      <c r="G201" s="217" t="s">
        <v>194</v>
      </c>
      <c r="H201" s="218">
        <v>6</v>
      </c>
      <c r="I201" s="219"/>
      <c r="J201" s="220">
        <f>ROUND(I201*H201,2)</f>
        <v>0</v>
      </c>
      <c r="K201" s="216" t="s">
        <v>19</v>
      </c>
      <c r="L201" s="221"/>
      <c r="M201" s="222" t="s">
        <v>19</v>
      </c>
      <c r="N201" s="223" t="s">
        <v>43</v>
      </c>
      <c r="O201" s="63"/>
      <c r="P201" s="195">
        <f>O201*H201</f>
        <v>0</v>
      </c>
      <c r="Q201" s="195">
        <v>4.0000000000000001E-3</v>
      </c>
      <c r="R201" s="195">
        <f>Q201*H201</f>
        <v>2.4E-2</v>
      </c>
      <c r="S201" s="195">
        <v>0</v>
      </c>
      <c r="T201" s="19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7" t="s">
        <v>179</v>
      </c>
      <c r="AT201" s="197" t="s">
        <v>175</v>
      </c>
      <c r="AU201" s="197" t="s">
        <v>82</v>
      </c>
      <c r="AY201" s="16" t="s">
        <v>128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6" t="s">
        <v>80</v>
      </c>
      <c r="BK201" s="198">
        <f>ROUND(I201*H201,2)</f>
        <v>0</v>
      </c>
      <c r="BL201" s="16" t="s">
        <v>135</v>
      </c>
      <c r="BM201" s="197" t="s">
        <v>339</v>
      </c>
    </row>
    <row r="202" spans="1:65" s="2" customFormat="1">
      <c r="A202" s="33"/>
      <c r="B202" s="34"/>
      <c r="C202" s="35"/>
      <c r="D202" s="199" t="s">
        <v>137</v>
      </c>
      <c r="E202" s="35"/>
      <c r="F202" s="200" t="s">
        <v>338</v>
      </c>
      <c r="G202" s="35"/>
      <c r="H202" s="35"/>
      <c r="I202" s="107"/>
      <c r="J202" s="35"/>
      <c r="K202" s="35"/>
      <c r="L202" s="38"/>
      <c r="M202" s="201"/>
      <c r="N202" s="202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137</v>
      </c>
      <c r="AU202" s="16" t="s">
        <v>82</v>
      </c>
    </row>
    <row r="203" spans="1:65" s="2" customFormat="1" ht="16.5" customHeight="1">
      <c r="A203" s="33"/>
      <c r="B203" s="34"/>
      <c r="C203" s="186" t="s">
        <v>340</v>
      </c>
      <c r="D203" s="186" t="s">
        <v>131</v>
      </c>
      <c r="E203" s="187" t="s">
        <v>341</v>
      </c>
      <c r="F203" s="188" t="s">
        <v>342</v>
      </c>
      <c r="G203" s="189" t="s">
        <v>194</v>
      </c>
      <c r="H203" s="190">
        <v>5</v>
      </c>
      <c r="I203" s="191"/>
      <c r="J203" s="192">
        <f>ROUND(I203*H203,2)</f>
        <v>0</v>
      </c>
      <c r="K203" s="188" t="s">
        <v>19</v>
      </c>
      <c r="L203" s="38"/>
      <c r="M203" s="193" t="s">
        <v>19</v>
      </c>
      <c r="N203" s="194" t="s">
        <v>43</v>
      </c>
      <c r="O203" s="63"/>
      <c r="P203" s="195">
        <f>O203*H203</f>
        <v>0</v>
      </c>
      <c r="Q203" s="195">
        <v>0.42368</v>
      </c>
      <c r="R203" s="195">
        <f>Q203*H203</f>
        <v>2.1183999999999998</v>
      </c>
      <c r="S203" s="195">
        <v>0</v>
      </c>
      <c r="T203" s="196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7" t="s">
        <v>135</v>
      </c>
      <c r="AT203" s="197" t="s">
        <v>131</v>
      </c>
      <c r="AU203" s="197" t="s">
        <v>82</v>
      </c>
      <c r="AY203" s="16" t="s">
        <v>128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6" t="s">
        <v>80</v>
      </c>
      <c r="BK203" s="198">
        <f>ROUND(I203*H203,2)</f>
        <v>0</v>
      </c>
      <c r="BL203" s="16" t="s">
        <v>135</v>
      </c>
      <c r="BM203" s="197" t="s">
        <v>343</v>
      </c>
    </row>
    <row r="204" spans="1:65" s="2" customFormat="1">
      <c r="A204" s="33"/>
      <c r="B204" s="34"/>
      <c r="C204" s="35"/>
      <c r="D204" s="199" t="s">
        <v>137</v>
      </c>
      <c r="E204" s="35"/>
      <c r="F204" s="200" t="s">
        <v>342</v>
      </c>
      <c r="G204" s="35"/>
      <c r="H204" s="35"/>
      <c r="I204" s="107"/>
      <c r="J204" s="35"/>
      <c r="K204" s="35"/>
      <c r="L204" s="38"/>
      <c r="M204" s="201"/>
      <c r="N204" s="202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137</v>
      </c>
      <c r="AU204" s="16" t="s">
        <v>82</v>
      </c>
    </row>
    <row r="205" spans="1:65" s="13" customFormat="1">
      <c r="B205" s="203"/>
      <c r="C205" s="204"/>
      <c r="D205" s="199" t="s">
        <v>138</v>
      </c>
      <c r="E205" s="205" t="s">
        <v>19</v>
      </c>
      <c r="F205" s="206" t="s">
        <v>200</v>
      </c>
      <c r="G205" s="204"/>
      <c r="H205" s="207">
        <v>5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138</v>
      </c>
      <c r="AU205" s="213" t="s">
        <v>82</v>
      </c>
      <c r="AV205" s="13" t="s">
        <v>82</v>
      </c>
      <c r="AW205" s="13" t="s">
        <v>33</v>
      </c>
      <c r="AX205" s="13" t="s">
        <v>80</v>
      </c>
      <c r="AY205" s="213" t="s">
        <v>128</v>
      </c>
    </row>
    <row r="206" spans="1:65" s="2" customFormat="1" ht="16.5" customHeight="1">
      <c r="A206" s="33"/>
      <c r="B206" s="34"/>
      <c r="C206" s="186" t="s">
        <v>344</v>
      </c>
      <c r="D206" s="186" t="s">
        <v>131</v>
      </c>
      <c r="E206" s="187" t="s">
        <v>345</v>
      </c>
      <c r="F206" s="188" t="s">
        <v>346</v>
      </c>
      <c r="G206" s="189" t="s">
        <v>194</v>
      </c>
      <c r="H206" s="190">
        <v>6</v>
      </c>
      <c r="I206" s="191"/>
      <c r="J206" s="192">
        <f>ROUND(I206*H206,2)</f>
        <v>0</v>
      </c>
      <c r="K206" s="188" t="s">
        <v>195</v>
      </c>
      <c r="L206" s="38"/>
      <c r="M206" s="193" t="s">
        <v>19</v>
      </c>
      <c r="N206" s="194" t="s">
        <v>43</v>
      </c>
      <c r="O206" s="63"/>
      <c r="P206" s="195">
        <f>O206*H206</f>
        <v>0</v>
      </c>
      <c r="Q206" s="195">
        <v>0.31108000000000002</v>
      </c>
      <c r="R206" s="195">
        <f>Q206*H206</f>
        <v>1.8664800000000001</v>
      </c>
      <c r="S206" s="195">
        <v>0</v>
      </c>
      <c r="T206" s="196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7" t="s">
        <v>135</v>
      </c>
      <c r="AT206" s="197" t="s">
        <v>131</v>
      </c>
      <c r="AU206" s="197" t="s">
        <v>82</v>
      </c>
      <c r="AY206" s="16" t="s">
        <v>128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6" t="s">
        <v>80</v>
      </c>
      <c r="BK206" s="198">
        <f>ROUND(I206*H206,2)</f>
        <v>0</v>
      </c>
      <c r="BL206" s="16" t="s">
        <v>135</v>
      </c>
      <c r="BM206" s="197" t="s">
        <v>347</v>
      </c>
    </row>
    <row r="207" spans="1:65" s="2" customFormat="1">
      <c r="A207" s="33"/>
      <c r="B207" s="34"/>
      <c r="C207" s="35"/>
      <c r="D207" s="199" t="s">
        <v>137</v>
      </c>
      <c r="E207" s="35"/>
      <c r="F207" s="200" t="s">
        <v>348</v>
      </c>
      <c r="G207" s="35"/>
      <c r="H207" s="35"/>
      <c r="I207" s="107"/>
      <c r="J207" s="35"/>
      <c r="K207" s="35"/>
      <c r="L207" s="38"/>
      <c r="M207" s="201"/>
      <c r="N207" s="202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137</v>
      </c>
      <c r="AU207" s="16" t="s">
        <v>82</v>
      </c>
    </row>
    <row r="208" spans="1:65" s="2" customFormat="1" ht="97.5">
      <c r="A208" s="33"/>
      <c r="B208" s="34"/>
      <c r="C208" s="35"/>
      <c r="D208" s="199" t="s">
        <v>198</v>
      </c>
      <c r="E208" s="35"/>
      <c r="F208" s="224" t="s">
        <v>349</v>
      </c>
      <c r="G208" s="35"/>
      <c r="H208" s="35"/>
      <c r="I208" s="107"/>
      <c r="J208" s="35"/>
      <c r="K208" s="35"/>
      <c r="L208" s="38"/>
      <c r="M208" s="201"/>
      <c r="N208" s="202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198</v>
      </c>
      <c r="AU208" s="16" t="s">
        <v>82</v>
      </c>
    </row>
    <row r="209" spans="1:65" s="13" customFormat="1">
      <c r="B209" s="203"/>
      <c r="C209" s="204"/>
      <c r="D209" s="199" t="s">
        <v>138</v>
      </c>
      <c r="E209" s="205" t="s">
        <v>19</v>
      </c>
      <c r="F209" s="206" t="s">
        <v>258</v>
      </c>
      <c r="G209" s="204"/>
      <c r="H209" s="207">
        <v>6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138</v>
      </c>
      <c r="AU209" s="213" t="s">
        <v>82</v>
      </c>
      <c r="AV209" s="13" t="s">
        <v>82</v>
      </c>
      <c r="AW209" s="13" t="s">
        <v>33</v>
      </c>
      <c r="AX209" s="13" t="s">
        <v>80</v>
      </c>
      <c r="AY209" s="213" t="s">
        <v>128</v>
      </c>
    </row>
    <row r="210" spans="1:65" s="2" customFormat="1" ht="16.5" customHeight="1">
      <c r="A210" s="33"/>
      <c r="B210" s="34"/>
      <c r="C210" s="186" t="s">
        <v>350</v>
      </c>
      <c r="D210" s="186" t="s">
        <v>131</v>
      </c>
      <c r="E210" s="187" t="s">
        <v>351</v>
      </c>
      <c r="F210" s="188" t="s">
        <v>19</v>
      </c>
      <c r="G210" s="189" t="s">
        <v>194</v>
      </c>
      <c r="H210" s="190">
        <v>4</v>
      </c>
      <c r="I210" s="191"/>
      <c r="J210" s="192">
        <f>ROUND(I210*H210,2)</f>
        <v>0</v>
      </c>
      <c r="K210" s="188" t="s">
        <v>19</v>
      </c>
      <c r="L210" s="38"/>
      <c r="M210" s="193" t="s">
        <v>19</v>
      </c>
      <c r="N210" s="194" t="s">
        <v>43</v>
      </c>
      <c r="O210" s="63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7" t="s">
        <v>135</v>
      </c>
      <c r="AT210" s="197" t="s">
        <v>131</v>
      </c>
      <c r="AU210" s="197" t="s">
        <v>82</v>
      </c>
      <c r="AY210" s="16" t="s">
        <v>128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6" t="s">
        <v>80</v>
      </c>
      <c r="BK210" s="198">
        <f>ROUND(I210*H210,2)</f>
        <v>0</v>
      </c>
      <c r="BL210" s="16" t="s">
        <v>135</v>
      </c>
      <c r="BM210" s="197" t="s">
        <v>352</v>
      </c>
    </row>
    <row r="211" spans="1:65" s="2" customFormat="1">
      <c r="A211" s="33"/>
      <c r="B211" s="34"/>
      <c r="C211" s="35"/>
      <c r="D211" s="199" t="s">
        <v>137</v>
      </c>
      <c r="E211" s="35"/>
      <c r="F211" s="200" t="s">
        <v>353</v>
      </c>
      <c r="G211" s="35"/>
      <c r="H211" s="35"/>
      <c r="I211" s="107"/>
      <c r="J211" s="35"/>
      <c r="K211" s="35"/>
      <c r="L211" s="38"/>
      <c r="M211" s="201"/>
      <c r="N211" s="202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137</v>
      </c>
      <c r="AU211" s="16" t="s">
        <v>82</v>
      </c>
    </row>
    <row r="212" spans="1:65" s="12" customFormat="1" ht="22.9" customHeight="1">
      <c r="B212" s="170"/>
      <c r="C212" s="171"/>
      <c r="D212" s="172" t="s">
        <v>71</v>
      </c>
      <c r="E212" s="184" t="s">
        <v>340</v>
      </c>
      <c r="F212" s="184" t="s">
        <v>354</v>
      </c>
      <c r="G212" s="171"/>
      <c r="H212" s="171"/>
      <c r="I212" s="174"/>
      <c r="J212" s="185">
        <f>BK212</f>
        <v>0</v>
      </c>
      <c r="K212" s="171"/>
      <c r="L212" s="176"/>
      <c r="M212" s="177"/>
      <c r="N212" s="178"/>
      <c r="O212" s="178"/>
      <c r="P212" s="179">
        <f>SUM(P213:P280)</f>
        <v>0</v>
      </c>
      <c r="Q212" s="178"/>
      <c r="R212" s="179">
        <f>SUM(R213:R280)</f>
        <v>271.44708000000003</v>
      </c>
      <c r="S212" s="178"/>
      <c r="T212" s="180">
        <f>SUM(T213:T280)</f>
        <v>1707.4739999999997</v>
      </c>
      <c r="AR212" s="181" t="s">
        <v>80</v>
      </c>
      <c r="AT212" s="182" t="s">
        <v>71</v>
      </c>
      <c r="AU212" s="182" t="s">
        <v>80</v>
      </c>
      <c r="AY212" s="181" t="s">
        <v>128</v>
      </c>
      <c r="BK212" s="183">
        <f>SUM(BK213:BK280)</f>
        <v>0</v>
      </c>
    </row>
    <row r="213" spans="1:65" s="2" customFormat="1" ht="16.5" customHeight="1">
      <c r="A213" s="33"/>
      <c r="B213" s="34"/>
      <c r="C213" s="186" t="s">
        <v>355</v>
      </c>
      <c r="D213" s="186" t="s">
        <v>131</v>
      </c>
      <c r="E213" s="187" t="s">
        <v>356</v>
      </c>
      <c r="F213" s="188" t="s">
        <v>357</v>
      </c>
      <c r="G213" s="189" t="s">
        <v>168</v>
      </c>
      <c r="H213" s="190">
        <v>288</v>
      </c>
      <c r="I213" s="191"/>
      <c r="J213" s="192">
        <f>ROUND(I213*H213,2)</f>
        <v>0</v>
      </c>
      <c r="K213" s="188" t="s">
        <v>195</v>
      </c>
      <c r="L213" s="38"/>
      <c r="M213" s="193" t="s">
        <v>19</v>
      </c>
      <c r="N213" s="194" t="s">
        <v>43</v>
      </c>
      <c r="O213" s="63"/>
      <c r="P213" s="195">
        <f>O213*H213</f>
        <v>0</v>
      </c>
      <c r="Q213" s="195">
        <v>0</v>
      </c>
      <c r="R213" s="195">
        <f>Q213*H213</f>
        <v>0</v>
      </c>
      <c r="S213" s="195">
        <v>0.255</v>
      </c>
      <c r="T213" s="196">
        <f>S213*H213</f>
        <v>73.44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7" t="s">
        <v>135</v>
      </c>
      <c r="AT213" s="197" t="s">
        <v>131</v>
      </c>
      <c r="AU213" s="197" t="s">
        <v>82</v>
      </c>
      <c r="AY213" s="16" t="s">
        <v>128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6" t="s">
        <v>80</v>
      </c>
      <c r="BK213" s="198">
        <f>ROUND(I213*H213,2)</f>
        <v>0</v>
      </c>
      <c r="BL213" s="16" t="s">
        <v>135</v>
      </c>
      <c r="BM213" s="197" t="s">
        <v>358</v>
      </c>
    </row>
    <row r="214" spans="1:65" s="2" customFormat="1" ht="29.25">
      <c r="A214" s="33"/>
      <c r="B214" s="34"/>
      <c r="C214" s="35"/>
      <c r="D214" s="199" t="s">
        <v>137</v>
      </c>
      <c r="E214" s="35"/>
      <c r="F214" s="200" t="s">
        <v>359</v>
      </c>
      <c r="G214" s="35"/>
      <c r="H214" s="35"/>
      <c r="I214" s="107"/>
      <c r="J214" s="35"/>
      <c r="K214" s="35"/>
      <c r="L214" s="38"/>
      <c r="M214" s="201"/>
      <c r="N214" s="202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137</v>
      </c>
      <c r="AU214" s="16" t="s">
        <v>82</v>
      </c>
    </row>
    <row r="215" spans="1:65" s="2" customFormat="1" ht="126.75">
      <c r="A215" s="33"/>
      <c r="B215" s="34"/>
      <c r="C215" s="35"/>
      <c r="D215" s="199" t="s">
        <v>198</v>
      </c>
      <c r="E215" s="35"/>
      <c r="F215" s="224" t="s">
        <v>360</v>
      </c>
      <c r="G215" s="35"/>
      <c r="H215" s="35"/>
      <c r="I215" s="107"/>
      <c r="J215" s="35"/>
      <c r="K215" s="35"/>
      <c r="L215" s="38"/>
      <c r="M215" s="201"/>
      <c r="N215" s="202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198</v>
      </c>
      <c r="AU215" s="16" t="s">
        <v>82</v>
      </c>
    </row>
    <row r="216" spans="1:65" s="2" customFormat="1" ht="16.5" customHeight="1">
      <c r="A216" s="33"/>
      <c r="B216" s="34"/>
      <c r="C216" s="186" t="s">
        <v>361</v>
      </c>
      <c r="D216" s="186" t="s">
        <v>131</v>
      </c>
      <c r="E216" s="187" t="s">
        <v>362</v>
      </c>
      <c r="F216" s="188" t="s">
        <v>363</v>
      </c>
      <c r="G216" s="189" t="s">
        <v>285</v>
      </c>
      <c r="H216" s="190">
        <v>462</v>
      </c>
      <c r="I216" s="191"/>
      <c r="J216" s="192">
        <f>ROUND(I216*H216,2)</f>
        <v>0</v>
      </c>
      <c r="K216" s="188" t="s">
        <v>195</v>
      </c>
      <c r="L216" s="38"/>
      <c r="M216" s="193" t="s">
        <v>19</v>
      </c>
      <c r="N216" s="194" t="s">
        <v>43</v>
      </c>
      <c r="O216" s="63"/>
      <c r="P216" s="195">
        <f>O216*H216</f>
        <v>0</v>
      </c>
      <c r="Q216" s="195">
        <v>0</v>
      </c>
      <c r="R216" s="195">
        <f>Q216*H216</f>
        <v>0</v>
      </c>
      <c r="S216" s="195">
        <v>0.28999999999999998</v>
      </c>
      <c r="T216" s="196">
        <f>S216*H216</f>
        <v>133.97999999999999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7" t="s">
        <v>135</v>
      </c>
      <c r="AT216" s="197" t="s">
        <v>131</v>
      </c>
      <c r="AU216" s="197" t="s">
        <v>82</v>
      </c>
      <c r="AY216" s="16" t="s">
        <v>128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6" t="s">
        <v>80</v>
      </c>
      <c r="BK216" s="198">
        <f>ROUND(I216*H216,2)</f>
        <v>0</v>
      </c>
      <c r="BL216" s="16" t="s">
        <v>135</v>
      </c>
      <c r="BM216" s="197" t="s">
        <v>364</v>
      </c>
    </row>
    <row r="217" spans="1:65" s="2" customFormat="1" ht="19.5">
      <c r="A217" s="33"/>
      <c r="B217" s="34"/>
      <c r="C217" s="35"/>
      <c r="D217" s="199" t="s">
        <v>137</v>
      </c>
      <c r="E217" s="35"/>
      <c r="F217" s="200" t="s">
        <v>365</v>
      </c>
      <c r="G217" s="35"/>
      <c r="H217" s="35"/>
      <c r="I217" s="107"/>
      <c r="J217" s="35"/>
      <c r="K217" s="35"/>
      <c r="L217" s="38"/>
      <c r="M217" s="201"/>
      <c r="N217" s="202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137</v>
      </c>
      <c r="AU217" s="16" t="s">
        <v>82</v>
      </c>
    </row>
    <row r="218" spans="1:65" s="2" customFormat="1" ht="136.5">
      <c r="A218" s="33"/>
      <c r="B218" s="34"/>
      <c r="C218" s="35"/>
      <c r="D218" s="199" t="s">
        <v>198</v>
      </c>
      <c r="E218" s="35"/>
      <c r="F218" s="224" t="s">
        <v>366</v>
      </c>
      <c r="G218" s="35"/>
      <c r="H218" s="35"/>
      <c r="I218" s="107"/>
      <c r="J218" s="35"/>
      <c r="K218" s="35"/>
      <c r="L218" s="38"/>
      <c r="M218" s="201"/>
      <c r="N218" s="202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198</v>
      </c>
      <c r="AU218" s="16" t="s">
        <v>82</v>
      </c>
    </row>
    <row r="219" spans="1:65" s="13" customFormat="1">
      <c r="B219" s="203"/>
      <c r="C219" s="204"/>
      <c r="D219" s="199" t="s">
        <v>138</v>
      </c>
      <c r="E219" s="205" t="s">
        <v>19</v>
      </c>
      <c r="F219" s="206" t="s">
        <v>367</v>
      </c>
      <c r="G219" s="204"/>
      <c r="H219" s="207">
        <v>462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138</v>
      </c>
      <c r="AU219" s="213" t="s">
        <v>82</v>
      </c>
      <c r="AV219" s="13" t="s">
        <v>82</v>
      </c>
      <c r="AW219" s="13" t="s">
        <v>33</v>
      </c>
      <c r="AX219" s="13" t="s">
        <v>80</v>
      </c>
      <c r="AY219" s="213" t="s">
        <v>128</v>
      </c>
    </row>
    <row r="220" spans="1:65" s="2" customFormat="1" ht="16.5" customHeight="1">
      <c r="A220" s="33"/>
      <c r="B220" s="34"/>
      <c r="C220" s="186" t="s">
        <v>368</v>
      </c>
      <c r="D220" s="186" t="s">
        <v>131</v>
      </c>
      <c r="E220" s="187" t="s">
        <v>369</v>
      </c>
      <c r="F220" s="188" t="s">
        <v>370</v>
      </c>
      <c r="G220" s="189" t="s">
        <v>168</v>
      </c>
      <c r="H220" s="190">
        <v>116.6</v>
      </c>
      <c r="I220" s="191"/>
      <c r="J220" s="192">
        <f>ROUND(I220*H220,2)</f>
        <v>0</v>
      </c>
      <c r="K220" s="188" t="s">
        <v>195</v>
      </c>
      <c r="L220" s="38"/>
      <c r="M220" s="193" t="s">
        <v>19</v>
      </c>
      <c r="N220" s="194" t="s">
        <v>43</v>
      </c>
      <c r="O220" s="63"/>
      <c r="P220" s="195">
        <f>O220*H220</f>
        <v>0</v>
      </c>
      <c r="Q220" s="195">
        <v>0</v>
      </c>
      <c r="R220" s="195">
        <f>Q220*H220</f>
        <v>0</v>
      </c>
      <c r="S220" s="195">
        <v>0.63</v>
      </c>
      <c r="T220" s="196">
        <f>S220*H220</f>
        <v>73.457999999999998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7" t="s">
        <v>135</v>
      </c>
      <c r="AT220" s="197" t="s">
        <v>131</v>
      </c>
      <c r="AU220" s="197" t="s">
        <v>82</v>
      </c>
      <c r="AY220" s="16" t="s">
        <v>128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6" t="s">
        <v>80</v>
      </c>
      <c r="BK220" s="198">
        <f>ROUND(I220*H220,2)</f>
        <v>0</v>
      </c>
      <c r="BL220" s="16" t="s">
        <v>135</v>
      </c>
      <c r="BM220" s="197" t="s">
        <v>371</v>
      </c>
    </row>
    <row r="221" spans="1:65" s="2" customFormat="1" ht="19.5">
      <c r="A221" s="33"/>
      <c r="B221" s="34"/>
      <c r="C221" s="35"/>
      <c r="D221" s="199" t="s">
        <v>137</v>
      </c>
      <c r="E221" s="35"/>
      <c r="F221" s="200" t="s">
        <v>372</v>
      </c>
      <c r="G221" s="35"/>
      <c r="H221" s="35"/>
      <c r="I221" s="107"/>
      <c r="J221" s="35"/>
      <c r="K221" s="35"/>
      <c r="L221" s="38"/>
      <c r="M221" s="201"/>
      <c r="N221" s="202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137</v>
      </c>
      <c r="AU221" s="16" t="s">
        <v>82</v>
      </c>
    </row>
    <row r="222" spans="1:65" s="2" customFormat="1" ht="175.5">
      <c r="A222" s="33"/>
      <c r="B222" s="34"/>
      <c r="C222" s="35"/>
      <c r="D222" s="199" t="s">
        <v>198</v>
      </c>
      <c r="E222" s="35"/>
      <c r="F222" s="224" t="s">
        <v>373</v>
      </c>
      <c r="G222" s="35"/>
      <c r="H222" s="35"/>
      <c r="I222" s="107"/>
      <c r="J222" s="35"/>
      <c r="K222" s="35"/>
      <c r="L222" s="38"/>
      <c r="M222" s="201"/>
      <c r="N222" s="202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198</v>
      </c>
      <c r="AU222" s="16" t="s">
        <v>82</v>
      </c>
    </row>
    <row r="223" spans="1:65" s="2" customFormat="1" ht="16.5" customHeight="1">
      <c r="A223" s="33"/>
      <c r="B223" s="34"/>
      <c r="C223" s="186" t="s">
        <v>374</v>
      </c>
      <c r="D223" s="186" t="s">
        <v>131</v>
      </c>
      <c r="E223" s="187" t="s">
        <v>375</v>
      </c>
      <c r="F223" s="188" t="s">
        <v>376</v>
      </c>
      <c r="G223" s="189" t="s">
        <v>168</v>
      </c>
      <c r="H223" s="190">
        <v>3684.8</v>
      </c>
      <c r="I223" s="191"/>
      <c r="J223" s="192">
        <f>ROUND(I223*H223,2)</f>
        <v>0</v>
      </c>
      <c r="K223" s="188" t="s">
        <v>195</v>
      </c>
      <c r="L223" s="38"/>
      <c r="M223" s="193" t="s">
        <v>19</v>
      </c>
      <c r="N223" s="194" t="s">
        <v>43</v>
      </c>
      <c r="O223" s="63"/>
      <c r="P223" s="195">
        <f>O223*H223</f>
        <v>0</v>
      </c>
      <c r="Q223" s="195">
        <v>0</v>
      </c>
      <c r="R223" s="195">
        <f>Q223*H223</f>
        <v>0</v>
      </c>
      <c r="S223" s="195">
        <v>0.28999999999999998</v>
      </c>
      <c r="T223" s="196">
        <f>S223*H223</f>
        <v>1068.5919999999999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7" t="s">
        <v>135</v>
      </c>
      <c r="AT223" s="197" t="s">
        <v>131</v>
      </c>
      <c r="AU223" s="197" t="s">
        <v>82</v>
      </c>
      <c r="AY223" s="16" t="s">
        <v>128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6" t="s">
        <v>80</v>
      </c>
      <c r="BK223" s="198">
        <f>ROUND(I223*H223,2)</f>
        <v>0</v>
      </c>
      <c r="BL223" s="16" t="s">
        <v>135</v>
      </c>
      <c r="BM223" s="197" t="s">
        <v>377</v>
      </c>
    </row>
    <row r="224" spans="1:65" s="2" customFormat="1" ht="19.5">
      <c r="A224" s="33"/>
      <c r="B224" s="34"/>
      <c r="C224" s="35"/>
      <c r="D224" s="199" t="s">
        <v>137</v>
      </c>
      <c r="E224" s="35"/>
      <c r="F224" s="200" t="s">
        <v>378</v>
      </c>
      <c r="G224" s="35"/>
      <c r="H224" s="35"/>
      <c r="I224" s="107"/>
      <c r="J224" s="35"/>
      <c r="K224" s="35"/>
      <c r="L224" s="38"/>
      <c r="M224" s="201"/>
      <c r="N224" s="202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137</v>
      </c>
      <c r="AU224" s="16" t="s">
        <v>82</v>
      </c>
    </row>
    <row r="225" spans="1:65" s="2" customFormat="1" ht="175.5">
      <c r="A225" s="33"/>
      <c r="B225" s="34"/>
      <c r="C225" s="35"/>
      <c r="D225" s="199" t="s">
        <v>198</v>
      </c>
      <c r="E225" s="35"/>
      <c r="F225" s="224" t="s">
        <v>373</v>
      </c>
      <c r="G225" s="35"/>
      <c r="H225" s="35"/>
      <c r="I225" s="107"/>
      <c r="J225" s="35"/>
      <c r="K225" s="35"/>
      <c r="L225" s="38"/>
      <c r="M225" s="201"/>
      <c r="N225" s="202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198</v>
      </c>
      <c r="AU225" s="16" t="s">
        <v>82</v>
      </c>
    </row>
    <row r="226" spans="1:65" s="13" customFormat="1">
      <c r="B226" s="203"/>
      <c r="C226" s="204"/>
      <c r="D226" s="199" t="s">
        <v>138</v>
      </c>
      <c r="E226" s="205" t="s">
        <v>19</v>
      </c>
      <c r="F226" s="206" t="s">
        <v>379</v>
      </c>
      <c r="G226" s="204"/>
      <c r="H226" s="207">
        <v>3684.8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138</v>
      </c>
      <c r="AU226" s="213" t="s">
        <v>82</v>
      </c>
      <c r="AV226" s="13" t="s">
        <v>82</v>
      </c>
      <c r="AW226" s="13" t="s">
        <v>33</v>
      </c>
      <c r="AX226" s="13" t="s">
        <v>80</v>
      </c>
      <c r="AY226" s="213" t="s">
        <v>128</v>
      </c>
    </row>
    <row r="227" spans="1:65" s="2" customFormat="1" ht="16.5" customHeight="1">
      <c r="A227" s="33"/>
      <c r="B227" s="34"/>
      <c r="C227" s="186" t="s">
        <v>380</v>
      </c>
      <c r="D227" s="186" t="s">
        <v>131</v>
      </c>
      <c r="E227" s="187" t="s">
        <v>381</v>
      </c>
      <c r="F227" s="188" t="s">
        <v>382</v>
      </c>
      <c r="G227" s="189" t="s">
        <v>168</v>
      </c>
      <c r="H227" s="190">
        <v>1625.8</v>
      </c>
      <c r="I227" s="191"/>
      <c r="J227" s="192">
        <f>ROUND(I227*H227,2)</f>
        <v>0</v>
      </c>
      <c r="K227" s="188" t="s">
        <v>195</v>
      </c>
      <c r="L227" s="38"/>
      <c r="M227" s="193" t="s">
        <v>19</v>
      </c>
      <c r="N227" s="194" t="s">
        <v>43</v>
      </c>
      <c r="O227" s="63"/>
      <c r="P227" s="195">
        <f>O227*H227</f>
        <v>0</v>
      </c>
      <c r="Q227" s="195">
        <v>0</v>
      </c>
      <c r="R227" s="195">
        <f>Q227*H227</f>
        <v>0</v>
      </c>
      <c r="S227" s="195">
        <v>0.22</v>
      </c>
      <c r="T227" s="196">
        <f>S227*H227</f>
        <v>357.67599999999999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7" t="s">
        <v>135</v>
      </c>
      <c r="AT227" s="197" t="s">
        <v>131</v>
      </c>
      <c r="AU227" s="197" t="s">
        <v>82</v>
      </c>
      <c r="AY227" s="16" t="s">
        <v>128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6" t="s">
        <v>80</v>
      </c>
      <c r="BK227" s="198">
        <f>ROUND(I227*H227,2)</f>
        <v>0</v>
      </c>
      <c r="BL227" s="16" t="s">
        <v>135</v>
      </c>
      <c r="BM227" s="197" t="s">
        <v>383</v>
      </c>
    </row>
    <row r="228" spans="1:65" s="2" customFormat="1" ht="19.5">
      <c r="A228" s="33"/>
      <c r="B228" s="34"/>
      <c r="C228" s="35"/>
      <c r="D228" s="199" t="s">
        <v>137</v>
      </c>
      <c r="E228" s="35"/>
      <c r="F228" s="200" t="s">
        <v>384</v>
      </c>
      <c r="G228" s="35"/>
      <c r="H228" s="35"/>
      <c r="I228" s="107"/>
      <c r="J228" s="35"/>
      <c r="K228" s="35"/>
      <c r="L228" s="38"/>
      <c r="M228" s="201"/>
      <c r="N228" s="202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137</v>
      </c>
      <c r="AU228" s="16" t="s">
        <v>82</v>
      </c>
    </row>
    <row r="229" spans="1:65" s="2" customFormat="1" ht="175.5">
      <c r="A229" s="33"/>
      <c r="B229" s="34"/>
      <c r="C229" s="35"/>
      <c r="D229" s="199" t="s">
        <v>198</v>
      </c>
      <c r="E229" s="35"/>
      <c r="F229" s="224" t="s">
        <v>373</v>
      </c>
      <c r="G229" s="35"/>
      <c r="H229" s="35"/>
      <c r="I229" s="107"/>
      <c r="J229" s="35"/>
      <c r="K229" s="35"/>
      <c r="L229" s="38"/>
      <c r="M229" s="201"/>
      <c r="N229" s="202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198</v>
      </c>
      <c r="AU229" s="16" t="s">
        <v>82</v>
      </c>
    </row>
    <row r="230" spans="1:65" s="13" customFormat="1">
      <c r="B230" s="203"/>
      <c r="C230" s="204"/>
      <c r="D230" s="199" t="s">
        <v>138</v>
      </c>
      <c r="E230" s="205" t="s">
        <v>19</v>
      </c>
      <c r="F230" s="206" t="s">
        <v>385</v>
      </c>
      <c r="G230" s="204"/>
      <c r="H230" s="207">
        <v>1625.8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138</v>
      </c>
      <c r="AU230" s="213" t="s">
        <v>82</v>
      </c>
      <c r="AV230" s="13" t="s">
        <v>82</v>
      </c>
      <c r="AW230" s="13" t="s">
        <v>33</v>
      </c>
      <c r="AX230" s="13" t="s">
        <v>80</v>
      </c>
      <c r="AY230" s="213" t="s">
        <v>128</v>
      </c>
    </row>
    <row r="231" spans="1:65" s="2" customFormat="1" ht="16.5" customHeight="1">
      <c r="A231" s="33"/>
      <c r="B231" s="34"/>
      <c r="C231" s="186" t="s">
        <v>386</v>
      </c>
      <c r="D231" s="186" t="s">
        <v>131</v>
      </c>
      <c r="E231" s="187" t="s">
        <v>387</v>
      </c>
      <c r="F231" s="188" t="s">
        <v>388</v>
      </c>
      <c r="G231" s="189" t="s">
        <v>194</v>
      </c>
      <c r="H231" s="190">
        <v>8</v>
      </c>
      <c r="I231" s="191"/>
      <c r="J231" s="192">
        <f>ROUND(I231*H231,2)</f>
        <v>0</v>
      </c>
      <c r="K231" s="188" t="s">
        <v>19</v>
      </c>
      <c r="L231" s="38"/>
      <c r="M231" s="193" t="s">
        <v>19</v>
      </c>
      <c r="N231" s="194" t="s">
        <v>43</v>
      </c>
      <c r="O231" s="63"/>
      <c r="P231" s="195">
        <f>O231*H231</f>
        <v>0</v>
      </c>
      <c r="Q231" s="195">
        <v>6.9999999999999999E-4</v>
      </c>
      <c r="R231" s="195">
        <f>Q231*H231</f>
        <v>5.5999999999999999E-3</v>
      </c>
      <c r="S231" s="195">
        <v>0</v>
      </c>
      <c r="T231" s="196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7" t="s">
        <v>135</v>
      </c>
      <c r="AT231" s="197" t="s">
        <v>131</v>
      </c>
      <c r="AU231" s="197" t="s">
        <v>82</v>
      </c>
      <c r="AY231" s="16" t="s">
        <v>128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6" t="s">
        <v>80</v>
      </c>
      <c r="BK231" s="198">
        <f>ROUND(I231*H231,2)</f>
        <v>0</v>
      </c>
      <c r="BL231" s="16" t="s">
        <v>135</v>
      </c>
      <c r="BM231" s="197" t="s">
        <v>389</v>
      </c>
    </row>
    <row r="232" spans="1:65" s="2" customFormat="1">
      <c r="A232" s="33"/>
      <c r="B232" s="34"/>
      <c r="C232" s="35"/>
      <c r="D232" s="199" t="s">
        <v>137</v>
      </c>
      <c r="E232" s="35"/>
      <c r="F232" s="200" t="s">
        <v>388</v>
      </c>
      <c r="G232" s="35"/>
      <c r="H232" s="35"/>
      <c r="I232" s="107"/>
      <c r="J232" s="35"/>
      <c r="K232" s="35"/>
      <c r="L232" s="38"/>
      <c r="M232" s="201"/>
      <c r="N232" s="202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137</v>
      </c>
      <c r="AU232" s="16" t="s">
        <v>82</v>
      </c>
    </row>
    <row r="233" spans="1:65" s="13" customFormat="1">
      <c r="B233" s="203"/>
      <c r="C233" s="204"/>
      <c r="D233" s="199" t="s">
        <v>138</v>
      </c>
      <c r="E233" s="205" t="s">
        <v>19</v>
      </c>
      <c r="F233" s="206" t="s">
        <v>179</v>
      </c>
      <c r="G233" s="204"/>
      <c r="H233" s="207">
        <v>8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138</v>
      </c>
      <c r="AU233" s="213" t="s">
        <v>82</v>
      </c>
      <c r="AV233" s="13" t="s">
        <v>82</v>
      </c>
      <c r="AW233" s="13" t="s">
        <v>33</v>
      </c>
      <c r="AX233" s="13" t="s">
        <v>80</v>
      </c>
      <c r="AY233" s="213" t="s">
        <v>128</v>
      </c>
    </row>
    <row r="234" spans="1:65" s="2" customFormat="1" ht="16.5" customHeight="1">
      <c r="A234" s="33"/>
      <c r="B234" s="34"/>
      <c r="C234" s="214" t="s">
        <v>390</v>
      </c>
      <c r="D234" s="214" t="s">
        <v>175</v>
      </c>
      <c r="E234" s="215" t="s">
        <v>391</v>
      </c>
      <c r="F234" s="216" t="s">
        <v>392</v>
      </c>
      <c r="G234" s="217" t="s">
        <v>194</v>
      </c>
      <c r="H234" s="218">
        <v>8</v>
      </c>
      <c r="I234" s="219"/>
      <c r="J234" s="220">
        <f>ROUND(I234*H234,2)</f>
        <v>0</v>
      </c>
      <c r="K234" s="216" t="s">
        <v>19</v>
      </c>
      <c r="L234" s="221"/>
      <c r="M234" s="222" t="s">
        <v>19</v>
      </c>
      <c r="N234" s="223" t="s">
        <v>43</v>
      </c>
      <c r="O234" s="63"/>
      <c r="P234" s="195">
        <f>O234*H234</f>
        <v>0</v>
      </c>
      <c r="Q234" s="195">
        <v>4.0000000000000001E-3</v>
      </c>
      <c r="R234" s="195">
        <f>Q234*H234</f>
        <v>3.2000000000000001E-2</v>
      </c>
      <c r="S234" s="195">
        <v>0</v>
      </c>
      <c r="T234" s="196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7" t="s">
        <v>179</v>
      </c>
      <c r="AT234" s="197" t="s">
        <v>175</v>
      </c>
      <c r="AU234" s="197" t="s">
        <v>82</v>
      </c>
      <c r="AY234" s="16" t="s">
        <v>128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6" t="s">
        <v>80</v>
      </c>
      <c r="BK234" s="198">
        <f>ROUND(I234*H234,2)</f>
        <v>0</v>
      </c>
      <c r="BL234" s="16" t="s">
        <v>135</v>
      </c>
      <c r="BM234" s="197" t="s">
        <v>393</v>
      </c>
    </row>
    <row r="235" spans="1:65" s="2" customFormat="1">
      <c r="A235" s="33"/>
      <c r="B235" s="34"/>
      <c r="C235" s="35"/>
      <c r="D235" s="199" t="s">
        <v>137</v>
      </c>
      <c r="E235" s="35"/>
      <c r="F235" s="200" t="s">
        <v>392</v>
      </c>
      <c r="G235" s="35"/>
      <c r="H235" s="35"/>
      <c r="I235" s="107"/>
      <c r="J235" s="35"/>
      <c r="K235" s="35"/>
      <c r="L235" s="38"/>
      <c r="M235" s="201"/>
      <c r="N235" s="202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137</v>
      </c>
      <c r="AU235" s="16" t="s">
        <v>82</v>
      </c>
    </row>
    <row r="236" spans="1:65" s="13" customFormat="1">
      <c r="B236" s="203"/>
      <c r="C236" s="204"/>
      <c r="D236" s="199" t="s">
        <v>138</v>
      </c>
      <c r="E236" s="205" t="s">
        <v>19</v>
      </c>
      <c r="F236" s="206" t="s">
        <v>179</v>
      </c>
      <c r="G236" s="204"/>
      <c r="H236" s="207">
        <v>8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138</v>
      </c>
      <c r="AU236" s="213" t="s">
        <v>82</v>
      </c>
      <c r="AV236" s="13" t="s">
        <v>82</v>
      </c>
      <c r="AW236" s="13" t="s">
        <v>33</v>
      </c>
      <c r="AX236" s="13" t="s">
        <v>80</v>
      </c>
      <c r="AY236" s="213" t="s">
        <v>128</v>
      </c>
    </row>
    <row r="237" spans="1:65" s="2" customFormat="1" ht="16.5" customHeight="1">
      <c r="A237" s="33"/>
      <c r="B237" s="34"/>
      <c r="C237" s="186" t="s">
        <v>394</v>
      </c>
      <c r="D237" s="186" t="s">
        <v>131</v>
      </c>
      <c r="E237" s="187" t="s">
        <v>395</v>
      </c>
      <c r="F237" s="188" t="s">
        <v>396</v>
      </c>
      <c r="G237" s="189" t="s">
        <v>194</v>
      </c>
      <c r="H237" s="190">
        <v>7</v>
      </c>
      <c r="I237" s="191"/>
      <c r="J237" s="192">
        <f>ROUND(I237*H237,2)</f>
        <v>0</v>
      </c>
      <c r="K237" s="188" t="s">
        <v>19</v>
      </c>
      <c r="L237" s="38"/>
      <c r="M237" s="193" t="s">
        <v>19</v>
      </c>
      <c r="N237" s="194" t="s">
        <v>43</v>
      </c>
      <c r="O237" s="63"/>
      <c r="P237" s="195">
        <f>O237*H237</f>
        <v>0</v>
      </c>
      <c r="Q237" s="195">
        <v>0.11241</v>
      </c>
      <c r="R237" s="195">
        <f>Q237*H237</f>
        <v>0.78686999999999996</v>
      </c>
      <c r="S237" s="195">
        <v>0</v>
      </c>
      <c r="T237" s="196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7" t="s">
        <v>135</v>
      </c>
      <c r="AT237" s="197" t="s">
        <v>131</v>
      </c>
      <c r="AU237" s="197" t="s">
        <v>82</v>
      </c>
      <c r="AY237" s="16" t="s">
        <v>128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6" t="s">
        <v>80</v>
      </c>
      <c r="BK237" s="198">
        <f>ROUND(I237*H237,2)</f>
        <v>0</v>
      </c>
      <c r="BL237" s="16" t="s">
        <v>135</v>
      </c>
      <c r="BM237" s="197" t="s">
        <v>397</v>
      </c>
    </row>
    <row r="238" spans="1:65" s="2" customFormat="1">
      <c r="A238" s="33"/>
      <c r="B238" s="34"/>
      <c r="C238" s="35"/>
      <c r="D238" s="199" t="s">
        <v>137</v>
      </c>
      <c r="E238" s="35"/>
      <c r="F238" s="200" t="s">
        <v>396</v>
      </c>
      <c r="G238" s="35"/>
      <c r="H238" s="35"/>
      <c r="I238" s="107"/>
      <c r="J238" s="35"/>
      <c r="K238" s="35"/>
      <c r="L238" s="38"/>
      <c r="M238" s="201"/>
      <c r="N238" s="202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137</v>
      </c>
      <c r="AU238" s="16" t="s">
        <v>82</v>
      </c>
    </row>
    <row r="239" spans="1:65" s="2" customFormat="1" ht="16.5" customHeight="1">
      <c r="A239" s="33"/>
      <c r="B239" s="34"/>
      <c r="C239" s="214" t="s">
        <v>398</v>
      </c>
      <c r="D239" s="214" t="s">
        <v>175</v>
      </c>
      <c r="E239" s="215" t="s">
        <v>399</v>
      </c>
      <c r="F239" s="216" t="s">
        <v>400</v>
      </c>
      <c r="G239" s="217" t="s">
        <v>194</v>
      </c>
      <c r="H239" s="218">
        <v>7</v>
      </c>
      <c r="I239" s="219"/>
      <c r="J239" s="220">
        <f>ROUND(I239*H239,2)</f>
        <v>0</v>
      </c>
      <c r="K239" s="216" t="s">
        <v>19</v>
      </c>
      <c r="L239" s="221"/>
      <c r="M239" s="222" t="s">
        <v>19</v>
      </c>
      <c r="N239" s="223" t="s">
        <v>43</v>
      </c>
      <c r="O239" s="63"/>
      <c r="P239" s="195">
        <f>O239*H239</f>
        <v>0</v>
      </c>
      <c r="Q239" s="195">
        <v>6.1000000000000004E-3</v>
      </c>
      <c r="R239" s="195">
        <f>Q239*H239</f>
        <v>4.2700000000000002E-2</v>
      </c>
      <c r="S239" s="195">
        <v>0</v>
      </c>
      <c r="T239" s="196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7" t="s">
        <v>179</v>
      </c>
      <c r="AT239" s="197" t="s">
        <v>175</v>
      </c>
      <c r="AU239" s="197" t="s">
        <v>82</v>
      </c>
      <c r="AY239" s="16" t="s">
        <v>128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6" t="s">
        <v>80</v>
      </c>
      <c r="BK239" s="198">
        <f>ROUND(I239*H239,2)</f>
        <v>0</v>
      </c>
      <c r="BL239" s="16" t="s">
        <v>135</v>
      </c>
      <c r="BM239" s="197" t="s">
        <v>401</v>
      </c>
    </row>
    <row r="240" spans="1:65" s="2" customFormat="1">
      <c r="A240" s="33"/>
      <c r="B240" s="34"/>
      <c r="C240" s="35"/>
      <c r="D240" s="199" t="s">
        <v>137</v>
      </c>
      <c r="E240" s="35"/>
      <c r="F240" s="200" t="s">
        <v>400</v>
      </c>
      <c r="G240" s="35"/>
      <c r="H240" s="35"/>
      <c r="I240" s="107"/>
      <c r="J240" s="35"/>
      <c r="K240" s="35"/>
      <c r="L240" s="38"/>
      <c r="M240" s="201"/>
      <c r="N240" s="202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137</v>
      </c>
      <c r="AU240" s="16" t="s">
        <v>82</v>
      </c>
    </row>
    <row r="241" spans="1:65" s="2" customFormat="1" ht="16.5" customHeight="1">
      <c r="A241" s="33"/>
      <c r="B241" s="34"/>
      <c r="C241" s="214" t="s">
        <v>402</v>
      </c>
      <c r="D241" s="214" t="s">
        <v>175</v>
      </c>
      <c r="E241" s="215" t="s">
        <v>403</v>
      </c>
      <c r="F241" s="216" t="s">
        <v>404</v>
      </c>
      <c r="G241" s="217" t="s">
        <v>194</v>
      </c>
      <c r="H241" s="218">
        <v>7</v>
      </c>
      <c r="I241" s="219"/>
      <c r="J241" s="220">
        <f>ROUND(I241*H241,2)</f>
        <v>0</v>
      </c>
      <c r="K241" s="216" t="s">
        <v>19</v>
      </c>
      <c r="L241" s="221"/>
      <c r="M241" s="222" t="s">
        <v>19</v>
      </c>
      <c r="N241" s="223" t="s">
        <v>43</v>
      </c>
      <c r="O241" s="63"/>
      <c r="P241" s="195">
        <f>O241*H241</f>
        <v>0</v>
      </c>
      <c r="Q241" s="195">
        <v>3.0000000000000001E-3</v>
      </c>
      <c r="R241" s="195">
        <f>Q241*H241</f>
        <v>2.1000000000000001E-2</v>
      </c>
      <c r="S241" s="195">
        <v>0</v>
      </c>
      <c r="T241" s="19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7" t="s">
        <v>179</v>
      </c>
      <c r="AT241" s="197" t="s">
        <v>175</v>
      </c>
      <c r="AU241" s="197" t="s">
        <v>82</v>
      </c>
      <c r="AY241" s="16" t="s">
        <v>128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6" t="s">
        <v>80</v>
      </c>
      <c r="BK241" s="198">
        <f>ROUND(I241*H241,2)</f>
        <v>0</v>
      </c>
      <c r="BL241" s="16" t="s">
        <v>135</v>
      </c>
      <c r="BM241" s="197" t="s">
        <v>405</v>
      </c>
    </row>
    <row r="242" spans="1:65" s="2" customFormat="1">
      <c r="A242" s="33"/>
      <c r="B242" s="34"/>
      <c r="C242" s="35"/>
      <c r="D242" s="199" t="s">
        <v>137</v>
      </c>
      <c r="E242" s="35"/>
      <c r="F242" s="200" t="s">
        <v>404</v>
      </c>
      <c r="G242" s="35"/>
      <c r="H242" s="35"/>
      <c r="I242" s="107"/>
      <c r="J242" s="35"/>
      <c r="K242" s="35"/>
      <c r="L242" s="38"/>
      <c r="M242" s="201"/>
      <c r="N242" s="202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137</v>
      </c>
      <c r="AU242" s="16" t="s">
        <v>82</v>
      </c>
    </row>
    <row r="243" spans="1:65" s="2" customFormat="1" ht="16.5" customHeight="1">
      <c r="A243" s="33"/>
      <c r="B243" s="34"/>
      <c r="C243" s="214" t="s">
        <v>406</v>
      </c>
      <c r="D243" s="214" t="s">
        <v>175</v>
      </c>
      <c r="E243" s="215" t="s">
        <v>407</v>
      </c>
      <c r="F243" s="216" t="s">
        <v>408</v>
      </c>
      <c r="G243" s="217" t="s">
        <v>194</v>
      </c>
      <c r="H243" s="218">
        <v>16</v>
      </c>
      <c r="I243" s="219"/>
      <c r="J243" s="220">
        <f>ROUND(I243*H243,2)</f>
        <v>0</v>
      </c>
      <c r="K243" s="216" t="s">
        <v>19</v>
      </c>
      <c r="L243" s="221"/>
      <c r="M243" s="222" t="s">
        <v>19</v>
      </c>
      <c r="N243" s="223" t="s">
        <v>43</v>
      </c>
      <c r="O243" s="63"/>
      <c r="P243" s="195">
        <f>O243*H243</f>
        <v>0</v>
      </c>
      <c r="Q243" s="195">
        <v>3.5E-4</v>
      </c>
      <c r="R243" s="195">
        <f>Q243*H243</f>
        <v>5.5999999999999999E-3</v>
      </c>
      <c r="S243" s="195">
        <v>0</v>
      </c>
      <c r="T243" s="196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7" t="s">
        <v>179</v>
      </c>
      <c r="AT243" s="197" t="s">
        <v>175</v>
      </c>
      <c r="AU243" s="197" t="s">
        <v>82</v>
      </c>
      <c r="AY243" s="16" t="s">
        <v>128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6" t="s">
        <v>80</v>
      </c>
      <c r="BK243" s="198">
        <f>ROUND(I243*H243,2)</f>
        <v>0</v>
      </c>
      <c r="BL243" s="16" t="s">
        <v>135</v>
      </c>
      <c r="BM243" s="197" t="s">
        <v>409</v>
      </c>
    </row>
    <row r="244" spans="1:65" s="2" customFormat="1">
      <c r="A244" s="33"/>
      <c r="B244" s="34"/>
      <c r="C244" s="35"/>
      <c r="D244" s="199" t="s">
        <v>137</v>
      </c>
      <c r="E244" s="35"/>
      <c r="F244" s="200" t="s">
        <v>408</v>
      </c>
      <c r="G244" s="35"/>
      <c r="H244" s="35"/>
      <c r="I244" s="107"/>
      <c r="J244" s="35"/>
      <c r="K244" s="35"/>
      <c r="L244" s="38"/>
      <c r="M244" s="201"/>
      <c r="N244" s="202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137</v>
      </c>
      <c r="AU244" s="16" t="s">
        <v>82</v>
      </c>
    </row>
    <row r="245" spans="1:65" s="13" customFormat="1">
      <c r="B245" s="203"/>
      <c r="C245" s="204"/>
      <c r="D245" s="199" t="s">
        <v>138</v>
      </c>
      <c r="E245" s="205" t="s">
        <v>19</v>
      </c>
      <c r="F245" s="206" t="s">
        <v>410</v>
      </c>
      <c r="G245" s="204"/>
      <c r="H245" s="207">
        <v>16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138</v>
      </c>
      <c r="AU245" s="213" t="s">
        <v>82</v>
      </c>
      <c r="AV245" s="13" t="s">
        <v>82</v>
      </c>
      <c r="AW245" s="13" t="s">
        <v>33</v>
      </c>
      <c r="AX245" s="13" t="s">
        <v>80</v>
      </c>
      <c r="AY245" s="213" t="s">
        <v>128</v>
      </c>
    </row>
    <row r="246" spans="1:65" s="2" customFormat="1" ht="16.5" customHeight="1">
      <c r="A246" s="33"/>
      <c r="B246" s="34"/>
      <c r="C246" s="214" t="s">
        <v>411</v>
      </c>
      <c r="D246" s="214" t="s">
        <v>175</v>
      </c>
      <c r="E246" s="215" t="s">
        <v>412</v>
      </c>
      <c r="F246" s="216" t="s">
        <v>413</v>
      </c>
      <c r="G246" s="217" t="s">
        <v>194</v>
      </c>
      <c r="H246" s="218">
        <v>7</v>
      </c>
      <c r="I246" s="219"/>
      <c r="J246" s="220">
        <f>ROUND(I246*H246,2)</f>
        <v>0</v>
      </c>
      <c r="K246" s="216" t="s">
        <v>19</v>
      </c>
      <c r="L246" s="221"/>
      <c r="M246" s="222" t="s">
        <v>19</v>
      </c>
      <c r="N246" s="223" t="s">
        <v>43</v>
      </c>
      <c r="O246" s="63"/>
      <c r="P246" s="195">
        <f>O246*H246</f>
        <v>0</v>
      </c>
      <c r="Q246" s="195">
        <v>1E-4</v>
      </c>
      <c r="R246" s="195">
        <f>Q246*H246</f>
        <v>6.9999999999999999E-4</v>
      </c>
      <c r="S246" s="195">
        <v>0</v>
      </c>
      <c r="T246" s="196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7" t="s">
        <v>179</v>
      </c>
      <c r="AT246" s="197" t="s">
        <v>175</v>
      </c>
      <c r="AU246" s="197" t="s">
        <v>82</v>
      </c>
      <c r="AY246" s="16" t="s">
        <v>128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6" t="s">
        <v>80</v>
      </c>
      <c r="BK246" s="198">
        <f>ROUND(I246*H246,2)</f>
        <v>0</v>
      </c>
      <c r="BL246" s="16" t="s">
        <v>135</v>
      </c>
      <c r="BM246" s="197" t="s">
        <v>414</v>
      </c>
    </row>
    <row r="247" spans="1:65" s="2" customFormat="1">
      <c r="A247" s="33"/>
      <c r="B247" s="34"/>
      <c r="C247" s="35"/>
      <c r="D247" s="199" t="s">
        <v>137</v>
      </c>
      <c r="E247" s="35"/>
      <c r="F247" s="200" t="s">
        <v>413</v>
      </c>
      <c r="G247" s="35"/>
      <c r="H247" s="35"/>
      <c r="I247" s="107"/>
      <c r="J247" s="35"/>
      <c r="K247" s="35"/>
      <c r="L247" s="38"/>
      <c r="M247" s="201"/>
      <c r="N247" s="202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137</v>
      </c>
      <c r="AU247" s="16" t="s">
        <v>82</v>
      </c>
    </row>
    <row r="248" spans="1:65" s="2" customFormat="1" ht="16.5" customHeight="1">
      <c r="A248" s="33"/>
      <c r="B248" s="34"/>
      <c r="C248" s="186" t="s">
        <v>415</v>
      </c>
      <c r="D248" s="186" t="s">
        <v>131</v>
      </c>
      <c r="E248" s="187" t="s">
        <v>416</v>
      </c>
      <c r="F248" s="188" t="s">
        <v>417</v>
      </c>
      <c r="G248" s="189" t="s">
        <v>285</v>
      </c>
      <c r="H248" s="190">
        <v>340</v>
      </c>
      <c r="I248" s="191"/>
      <c r="J248" s="192">
        <f>ROUND(I248*H248,2)</f>
        <v>0</v>
      </c>
      <c r="K248" s="188" t="s">
        <v>19</v>
      </c>
      <c r="L248" s="38"/>
      <c r="M248" s="193" t="s">
        <v>19</v>
      </c>
      <c r="N248" s="194" t="s">
        <v>43</v>
      </c>
      <c r="O248" s="63"/>
      <c r="P248" s="195">
        <f>O248*H248</f>
        <v>0</v>
      </c>
      <c r="Q248" s="195">
        <v>8.0000000000000007E-5</v>
      </c>
      <c r="R248" s="195">
        <f>Q248*H248</f>
        <v>2.7200000000000002E-2</v>
      </c>
      <c r="S248" s="195">
        <v>0</v>
      </c>
      <c r="T248" s="196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7" t="s">
        <v>135</v>
      </c>
      <c r="AT248" s="197" t="s">
        <v>131</v>
      </c>
      <c r="AU248" s="197" t="s">
        <v>82</v>
      </c>
      <c r="AY248" s="16" t="s">
        <v>128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6" t="s">
        <v>80</v>
      </c>
      <c r="BK248" s="198">
        <f>ROUND(I248*H248,2)</f>
        <v>0</v>
      </c>
      <c r="BL248" s="16" t="s">
        <v>135</v>
      </c>
      <c r="BM248" s="197" t="s">
        <v>418</v>
      </c>
    </row>
    <row r="249" spans="1:65" s="2" customFormat="1">
      <c r="A249" s="33"/>
      <c r="B249" s="34"/>
      <c r="C249" s="35"/>
      <c r="D249" s="199" t="s">
        <v>137</v>
      </c>
      <c r="E249" s="35"/>
      <c r="F249" s="200" t="s">
        <v>417</v>
      </c>
      <c r="G249" s="35"/>
      <c r="H249" s="35"/>
      <c r="I249" s="107"/>
      <c r="J249" s="35"/>
      <c r="K249" s="35"/>
      <c r="L249" s="38"/>
      <c r="M249" s="201"/>
      <c r="N249" s="202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137</v>
      </c>
      <c r="AU249" s="16" t="s">
        <v>82</v>
      </c>
    </row>
    <row r="250" spans="1:65" s="2" customFormat="1" ht="16.5" customHeight="1">
      <c r="A250" s="33"/>
      <c r="B250" s="34"/>
      <c r="C250" s="186" t="s">
        <v>419</v>
      </c>
      <c r="D250" s="186" t="s">
        <v>131</v>
      </c>
      <c r="E250" s="187" t="s">
        <v>420</v>
      </c>
      <c r="F250" s="188" t="s">
        <v>421</v>
      </c>
      <c r="G250" s="189" t="s">
        <v>168</v>
      </c>
      <c r="H250" s="190">
        <v>5</v>
      </c>
      <c r="I250" s="191"/>
      <c r="J250" s="192">
        <f>ROUND(I250*H250,2)</f>
        <v>0</v>
      </c>
      <c r="K250" s="188" t="s">
        <v>19</v>
      </c>
      <c r="L250" s="38"/>
      <c r="M250" s="193" t="s">
        <v>19</v>
      </c>
      <c r="N250" s="194" t="s">
        <v>43</v>
      </c>
      <c r="O250" s="63"/>
      <c r="P250" s="195">
        <f>O250*H250</f>
        <v>0</v>
      </c>
      <c r="Q250" s="195">
        <v>5.9999999999999995E-4</v>
      </c>
      <c r="R250" s="195">
        <f>Q250*H250</f>
        <v>2.9999999999999996E-3</v>
      </c>
      <c r="S250" s="195">
        <v>0</v>
      </c>
      <c r="T250" s="196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7" t="s">
        <v>135</v>
      </c>
      <c r="AT250" s="197" t="s">
        <v>131</v>
      </c>
      <c r="AU250" s="197" t="s">
        <v>82</v>
      </c>
      <c r="AY250" s="16" t="s">
        <v>128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6" t="s">
        <v>80</v>
      </c>
      <c r="BK250" s="198">
        <f>ROUND(I250*H250,2)</f>
        <v>0</v>
      </c>
      <c r="BL250" s="16" t="s">
        <v>135</v>
      </c>
      <c r="BM250" s="197" t="s">
        <v>422</v>
      </c>
    </row>
    <row r="251" spans="1:65" s="2" customFormat="1">
      <c r="A251" s="33"/>
      <c r="B251" s="34"/>
      <c r="C251" s="35"/>
      <c r="D251" s="199" t="s">
        <v>137</v>
      </c>
      <c r="E251" s="35"/>
      <c r="F251" s="200" t="s">
        <v>421</v>
      </c>
      <c r="G251" s="35"/>
      <c r="H251" s="35"/>
      <c r="I251" s="107"/>
      <c r="J251" s="35"/>
      <c r="K251" s="35"/>
      <c r="L251" s="38"/>
      <c r="M251" s="201"/>
      <c r="N251" s="202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137</v>
      </c>
      <c r="AU251" s="16" t="s">
        <v>82</v>
      </c>
    </row>
    <row r="252" spans="1:65" s="2" customFormat="1" ht="16.5" customHeight="1">
      <c r="A252" s="33"/>
      <c r="B252" s="34"/>
      <c r="C252" s="186" t="s">
        <v>423</v>
      </c>
      <c r="D252" s="186" t="s">
        <v>131</v>
      </c>
      <c r="E252" s="187" t="s">
        <v>424</v>
      </c>
      <c r="F252" s="188" t="s">
        <v>425</v>
      </c>
      <c r="G252" s="189" t="s">
        <v>168</v>
      </c>
      <c r="H252" s="190">
        <v>8</v>
      </c>
      <c r="I252" s="191"/>
      <c r="J252" s="192">
        <f>ROUND(I252*H252,2)</f>
        <v>0</v>
      </c>
      <c r="K252" s="188" t="s">
        <v>19</v>
      </c>
      <c r="L252" s="38"/>
      <c r="M252" s="193" t="s">
        <v>19</v>
      </c>
      <c r="N252" s="194" t="s">
        <v>43</v>
      </c>
      <c r="O252" s="63"/>
      <c r="P252" s="195">
        <f>O252*H252</f>
        <v>0</v>
      </c>
      <c r="Q252" s="195">
        <v>1.1999999999999999E-3</v>
      </c>
      <c r="R252" s="195">
        <f>Q252*H252</f>
        <v>9.5999999999999992E-3</v>
      </c>
      <c r="S252" s="195">
        <v>0</v>
      </c>
      <c r="T252" s="196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7" t="s">
        <v>135</v>
      </c>
      <c r="AT252" s="197" t="s">
        <v>131</v>
      </c>
      <c r="AU252" s="197" t="s">
        <v>82</v>
      </c>
      <c r="AY252" s="16" t="s">
        <v>128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6" t="s">
        <v>80</v>
      </c>
      <c r="BK252" s="198">
        <f>ROUND(I252*H252,2)</f>
        <v>0</v>
      </c>
      <c r="BL252" s="16" t="s">
        <v>135</v>
      </c>
      <c r="BM252" s="197" t="s">
        <v>426</v>
      </c>
    </row>
    <row r="253" spans="1:65" s="2" customFormat="1">
      <c r="A253" s="33"/>
      <c r="B253" s="34"/>
      <c r="C253" s="35"/>
      <c r="D253" s="199" t="s">
        <v>137</v>
      </c>
      <c r="E253" s="35"/>
      <c r="F253" s="200" t="s">
        <v>425</v>
      </c>
      <c r="G253" s="35"/>
      <c r="H253" s="35"/>
      <c r="I253" s="107"/>
      <c r="J253" s="35"/>
      <c r="K253" s="35"/>
      <c r="L253" s="38"/>
      <c r="M253" s="201"/>
      <c r="N253" s="202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137</v>
      </c>
      <c r="AU253" s="16" t="s">
        <v>82</v>
      </c>
    </row>
    <row r="254" spans="1:65" s="2" customFormat="1" ht="16.5" customHeight="1">
      <c r="A254" s="33"/>
      <c r="B254" s="34"/>
      <c r="C254" s="214" t="s">
        <v>427</v>
      </c>
      <c r="D254" s="214" t="s">
        <v>175</v>
      </c>
      <c r="E254" s="215" t="s">
        <v>428</v>
      </c>
      <c r="F254" s="216" t="s">
        <v>429</v>
      </c>
      <c r="G254" s="217" t="s">
        <v>194</v>
      </c>
      <c r="H254" s="218">
        <v>917</v>
      </c>
      <c r="I254" s="219"/>
      <c r="J254" s="220">
        <f>ROUND(I254*H254,2)</f>
        <v>0</v>
      </c>
      <c r="K254" s="216" t="s">
        <v>19</v>
      </c>
      <c r="L254" s="221"/>
      <c r="M254" s="222" t="s">
        <v>19</v>
      </c>
      <c r="N254" s="223" t="s">
        <v>43</v>
      </c>
      <c r="O254" s="63"/>
      <c r="P254" s="195">
        <f>O254*H254</f>
        <v>0</v>
      </c>
      <c r="Q254" s="195">
        <v>2.1999999999999999E-2</v>
      </c>
      <c r="R254" s="195">
        <f>Q254*H254</f>
        <v>20.173999999999999</v>
      </c>
      <c r="S254" s="195">
        <v>0</v>
      </c>
      <c r="T254" s="196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7" t="s">
        <v>179</v>
      </c>
      <c r="AT254" s="197" t="s">
        <v>175</v>
      </c>
      <c r="AU254" s="197" t="s">
        <v>82</v>
      </c>
      <c r="AY254" s="16" t="s">
        <v>128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6" t="s">
        <v>80</v>
      </c>
      <c r="BK254" s="198">
        <f>ROUND(I254*H254,2)</f>
        <v>0</v>
      </c>
      <c r="BL254" s="16" t="s">
        <v>135</v>
      </c>
      <c r="BM254" s="197" t="s">
        <v>430</v>
      </c>
    </row>
    <row r="255" spans="1:65" s="2" customFormat="1">
      <c r="A255" s="33"/>
      <c r="B255" s="34"/>
      <c r="C255" s="35"/>
      <c r="D255" s="199" t="s">
        <v>137</v>
      </c>
      <c r="E255" s="35"/>
      <c r="F255" s="200" t="s">
        <v>429</v>
      </c>
      <c r="G255" s="35"/>
      <c r="H255" s="35"/>
      <c r="I255" s="107"/>
      <c r="J255" s="35"/>
      <c r="K255" s="35"/>
      <c r="L255" s="38"/>
      <c r="M255" s="201"/>
      <c r="N255" s="202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137</v>
      </c>
      <c r="AU255" s="16" t="s">
        <v>82</v>
      </c>
    </row>
    <row r="256" spans="1:65" s="2" customFormat="1" ht="19.5">
      <c r="A256" s="33"/>
      <c r="B256" s="34"/>
      <c r="C256" s="35"/>
      <c r="D256" s="199" t="s">
        <v>211</v>
      </c>
      <c r="E256" s="35"/>
      <c r="F256" s="224" t="s">
        <v>431</v>
      </c>
      <c r="G256" s="35"/>
      <c r="H256" s="35"/>
      <c r="I256" s="107"/>
      <c r="J256" s="35"/>
      <c r="K256" s="35"/>
      <c r="L256" s="38"/>
      <c r="M256" s="201"/>
      <c r="N256" s="202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211</v>
      </c>
      <c r="AU256" s="16" t="s">
        <v>82</v>
      </c>
    </row>
    <row r="257" spans="1:65" s="13" customFormat="1">
      <c r="B257" s="203"/>
      <c r="C257" s="204"/>
      <c r="D257" s="199" t="s">
        <v>138</v>
      </c>
      <c r="E257" s="205" t="s">
        <v>19</v>
      </c>
      <c r="F257" s="206" t="s">
        <v>432</v>
      </c>
      <c r="G257" s="204"/>
      <c r="H257" s="207">
        <v>917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138</v>
      </c>
      <c r="AU257" s="213" t="s">
        <v>82</v>
      </c>
      <c r="AV257" s="13" t="s">
        <v>82</v>
      </c>
      <c r="AW257" s="13" t="s">
        <v>33</v>
      </c>
      <c r="AX257" s="13" t="s">
        <v>80</v>
      </c>
      <c r="AY257" s="213" t="s">
        <v>128</v>
      </c>
    </row>
    <row r="258" spans="1:65" s="2" customFormat="1" ht="16.5" customHeight="1">
      <c r="A258" s="33"/>
      <c r="B258" s="34"/>
      <c r="C258" s="186" t="s">
        <v>433</v>
      </c>
      <c r="D258" s="186" t="s">
        <v>131</v>
      </c>
      <c r="E258" s="187" t="s">
        <v>434</v>
      </c>
      <c r="F258" s="188" t="s">
        <v>435</v>
      </c>
      <c r="G258" s="189" t="s">
        <v>285</v>
      </c>
      <c r="H258" s="190">
        <v>340</v>
      </c>
      <c r="I258" s="191"/>
      <c r="J258" s="192">
        <f>ROUND(I258*H258,2)</f>
        <v>0</v>
      </c>
      <c r="K258" s="188" t="s">
        <v>19</v>
      </c>
      <c r="L258" s="38"/>
      <c r="M258" s="193" t="s">
        <v>19</v>
      </c>
      <c r="N258" s="194" t="s">
        <v>43</v>
      </c>
      <c r="O258" s="63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7" t="s">
        <v>135</v>
      </c>
      <c r="AT258" s="197" t="s">
        <v>131</v>
      </c>
      <c r="AU258" s="197" t="s">
        <v>82</v>
      </c>
      <c r="AY258" s="16" t="s">
        <v>128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6" t="s">
        <v>80</v>
      </c>
      <c r="BK258" s="198">
        <f>ROUND(I258*H258,2)</f>
        <v>0</v>
      </c>
      <c r="BL258" s="16" t="s">
        <v>135</v>
      </c>
      <c r="BM258" s="197" t="s">
        <v>436</v>
      </c>
    </row>
    <row r="259" spans="1:65" s="2" customFormat="1">
      <c r="A259" s="33"/>
      <c r="B259" s="34"/>
      <c r="C259" s="35"/>
      <c r="D259" s="199" t="s">
        <v>137</v>
      </c>
      <c r="E259" s="35"/>
      <c r="F259" s="200" t="s">
        <v>435</v>
      </c>
      <c r="G259" s="35"/>
      <c r="H259" s="35"/>
      <c r="I259" s="107"/>
      <c r="J259" s="35"/>
      <c r="K259" s="35"/>
      <c r="L259" s="38"/>
      <c r="M259" s="201"/>
      <c r="N259" s="202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137</v>
      </c>
      <c r="AU259" s="16" t="s">
        <v>82</v>
      </c>
    </row>
    <row r="260" spans="1:65" s="2" customFormat="1" ht="16.5" customHeight="1">
      <c r="A260" s="33"/>
      <c r="B260" s="34"/>
      <c r="C260" s="186" t="s">
        <v>437</v>
      </c>
      <c r="D260" s="186" t="s">
        <v>131</v>
      </c>
      <c r="E260" s="187" t="s">
        <v>438</v>
      </c>
      <c r="F260" s="188" t="s">
        <v>439</v>
      </c>
      <c r="G260" s="189" t="s">
        <v>168</v>
      </c>
      <c r="H260" s="190">
        <v>13</v>
      </c>
      <c r="I260" s="191"/>
      <c r="J260" s="192">
        <f>ROUND(I260*H260,2)</f>
        <v>0</v>
      </c>
      <c r="K260" s="188" t="s">
        <v>19</v>
      </c>
      <c r="L260" s="38"/>
      <c r="M260" s="193" t="s">
        <v>19</v>
      </c>
      <c r="N260" s="194" t="s">
        <v>43</v>
      </c>
      <c r="O260" s="63"/>
      <c r="P260" s="195">
        <f>O260*H260</f>
        <v>0</v>
      </c>
      <c r="Q260" s="195">
        <v>1.0000000000000001E-5</v>
      </c>
      <c r="R260" s="195">
        <f>Q260*H260</f>
        <v>1.3000000000000002E-4</v>
      </c>
      <c r="S260" s="195">
        <v>0</v>
      </c>
      <c r="T260" s="196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7" t="s">
        <v>135</v>
      </c>
      <c r="AT260" s="197" t="s">
        <v>131</v>
      </c>
      <c r="AU260" s="197" t="s">
        <v>82</v>
      </c>
      <c r="AY260" s="16" t="s">
        <v>128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6" t="s">
        <v>80</v>
      </c>
      <c r="BK260" s="198">
        <f>ROUND(I260*H260,2)</f>
        <v>0</v>
      </c>
      <c r="BL260" s="16" t="s">
        <v>135</v>
      </c>
      <c r="BM260" s="197" t="s">
        <v>440</v>
      </c>
    </row>
    <row r="261" spans="1:65" s="2" customFormat="1">
      <c r="A261" s="33"/>
      <c r="B261" s="34"/>
      <c r="C261" s="35"/>
      <c r="D261" s="199" t="s">
        <v>137</v>
      </c>
      <c r="E261" s="35"/>
      <c r="F261" s="200" t="s">
        <v>439</v>
      </c>
      <c r="G261" s="35"/>
      <c r="H261" s="35"/>
      <c r="I261" s="107"/>
      <c r="J261" s="35"/>
      <c r="K261" s="35"/>
      <c r="L261" s="38"/>
      <c r="M261" s="201"/>
      <c r="N261" s="202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137</v>
      </c>
      <c r="AU261" s="16" t="s">
        <v>82</v>
      </c>
    </row>
    <row r="262" spans="1:65" s="2" customFormat="1" ht="16.5" customHeight="1">
      <c r="A262" s="33"/>
      <c r="B262" s="34"/>
      <c r="C262" s="186" t="s">
        <v>441</v>
      </c>
      <c r="D262" s="186" t="s">
        <v>131</v>
      </c>
      <c r="E262" s="187" t="s">
        <v>442</v>
      </c>
      <c r="F262" s="188" t="s">
        <v>443</v>
      </c>
      <c r="G262" s="189" t="s">
        <v>285</v>
      </c>
      <c r="H262" s="190">
        <v>1039.2</v>
      </c>
      <c r="I262" s="191"/>
      <c r="J262" s="192">
        <f>ROUND(I262*H262,2)</f>
        <v>0</v>
      </c>
      <c r="K262" s="188" t="s">
        <v>195</v>
      </c>
      <c r="L262" s="38"/>
      <c r="M262" s="193" t="s">
        <v>19</v>
      </c>
      <c r="N262" s="194" t="s">
        <v>43</v>
      </c>
      <c r="O262" s="63"/>
      <c r="P262" s="195">
        <f>O262*H262</f>
        <v>0</v>
      </c>
      <c r="Q262" s="195">
        <v>0.15540000000000001</v>
      </c>
      <c r="R262" s="195">
        <f>Q262*H262</f>
        <v>161.49168000000003</v>
      </c>
      <c r="S262" s="195">
        <v>0</v>
      </c>
      <c r="T262" s="19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7" t="s">
        <v>135</v>
      </c>
      <c r="AT262" s="197" t="s">
        <v>131</v>
      </c>
      <c r="AU262" s="197" t="s">
        <v>82</v>
      </c>
      <c r="AY262" s="16" t="s">
        <v>128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6" t="s">
        <v>80</v>
      </c>
      <c r="BK262" s="198">
        <f>ROUND(I262*H262,2)</f>
        <v>0</v>
      </c>
      <c r="BL262" s="16" t="s">
        <v>135</v>
      </c>
      <c r="BM262" s="197" t="s">
        <v>444</v>
      </c>
    </row>
    <row r="263" spans="1:65" s="2" customFormat="1" ht="19.5">
      <c r="A263" s="33"/>
      <c r="B263" s="34"/>
      <c r="C263" s="35"/>
      <c r="D263" s="199" t="s">
        <v>137</v>
      </c>
      <c r="E263" s="35"/>
      <c r="F263" s="200" t="s">
        <v>445</v>
      </c>
      <c r="G263" s="35"/>
      <c r="H263" s="35"/>
      <c r="I263" s="107"/>
      <c r="J263" s="35"/>
      <c r="K263" s="35"/>
      <c r="L263" s="38"/>
      <c r="M263" s="201"/>
      <c r="N263" s="202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137</v>
      </c>
      <c r="AU263" s="16" t="s">
        <v>82</v>
      </c>
    </row>
    <row r="264" spans="1:65" s="2" customFormat="1" ht="87.75">
      <c r="A264" s="33"/>
      <c r="B264" s="34"/>
      <c r="C264" s="35"/>
      <c r="D264" s="199" t="s">
        <v>198</v>
      </c>
      <c r="E264" s="35"/>
      <c r="F264" s="224" t="s">
        <v>446</v>
      </c>
      <c r="G264" s="35"/>
      <c r="H264" s="35"/>
      <c r="I264" s="107"/>
      <c r="J264" s="35"/>
      <c r="K264" s="35"/>
      <c r="L264" s="38"/>
      <c r="M264" s="201"/>
      <c r="N264" s="202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198</v>
      </c>
      <c r="AU264" s="16" t="s">
        <v>82</v>
      </c>
    </row>
    <row r="265" spans="1:65" s="13" customFormat="1">
      <c r="B265" s="203"/>
      <c r="C265" s="204"/>
      <c r="D265" s="199" t="s">
        <v>138</v>
      </c>
      <c r="E265" s="205" t="s">
        <v>19</v>
      </c>
      <c r="F265" s="206" t="s">
        <v>447</v>
      </c>
      <c r="G265" s="204"/>
      <c r="H265" s="207">
        <v>1039.2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138</v>
      </c>
      <c r="AU265" s="213" t="s">
        <v>82</v>
      </c>
      <c r="AV265" s="13" t="s">
        <v>82</v>
      </c>
      <c r="AW265" s="13" t="s">
        <v>33</v>
      </c>
      <c r="AX265" s="13" t="s">
        <v>80</v>
      </c>
      <c r="AY265" s="213" t="s">
        <v>128</v>
      </c>
    </row>
    <row r="266" spans="1:65" s="2" customFormat="1" ht="16.5" customHeight="1">
      <c r="A266" s="33"/>
      <c r="B266" s="34"/>
      <c r="C266" s="214" t="s">
        <v>448</v>
      </c>
      <c r="D266" s="214" t="s">
        <v>175</v>
      </c>
      <c r="E266" s="215" t="s">
        <v>449</v>
      </c>
      <c r="F266" s="216" t="s">
        <v>450</v>
      </c>
      <c r="G266" s="217" t="s">
        <v>285</v>
      </c>
      <c r="H266" s="218">
        <v>580.70000000000005</v>
      </c>
      <c r="I266" s="219"/>
      <c r="J266" s="220">
        <f>ROUND(I266*H266,2)</f>
        <v>0</v>
      </c>
      <c r="K266" s="216" t="s">
        <v>195</v>
      </c>
      <c r="L266" s="221"/>
      <c r="M266" s="222" t="s">
        <v>19</v>
      </c>
      <c r="N266" s="223" t="s">
        <v>43</v>
      </c>
      <c r="O266" s="63"/>
      <c r="P266" s="195">
        <f>O266*H266</f>
        <v>0</v>
      </c>
      <c r="Q266" s="195">
        <v>0.04</v>
      </c>
      <c r="R266" s="195">
        <f>Q266*H266</f>
        <v>23.228000000000002</v>
      </c>
      <c r="S266" s="195">
        <v>0</v>
      </c>
      <c r="T266" s="196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7" t="s">
        <v>179</v>
      </c>
      <c r="AT266" s="197" t="s">
        <v>175</v>
      </c>
      <c r="AU266" s="197" t="s">
        <v>82</v>
      </c>
      <c r="AY266" s="16" t="s">
        <v>128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6" t="s">
        <v>80</v>
      </c>
      <c r="BK266" s="198">
        <f>ROUND(I266*H266,2)</f>
        <v>0</v>
      </c>
      <c r="BL266" s="16" t="s">
        <v>135</v>
      </c>
      <c r="BM266" s="197" t="s">
        <v>451</v>
      </c>
    </row>
    <row r="267" spans="1:65" s="2" customFormat="1">
      <c r="A267" s="33"/>
      <c r="B267" s="34"/>
      <c r="C267" s="35"/>
      <c r="D267" s="199" t="s">
        <v>137</v>
      </c>
      <c r="E267" s="35"/>
      <c r="F267" s="200" t="s">
        <v>450</v>
      </c>
      <c r="G267" s="35"/>
      <c r="H267" s="35"/>
      <c r="I267" s="107"/>
      <c r="J267" s="35"/>
      <c r="K267" s="35"/>
      <c r="L267" s="38"/>
      <c r="M267" s="201"/>
      <c r="N267" s="202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137</v>
      </c>
      <c r="AU267" s="16" t="s">
        <v>82</v>
      </c>
    </row>
    <row r="268" spans="1:65" s="13" customFormat="1">
      <c r="B268" s="203"/>
      <c r="C268" s="204"/>
      <c r="D268" s="199" t="s">
        <v>138</v>
      </c>
      <c r="E268" s="205" t="s">
        <v>19</v>
      </c>
      <c r="F268" s="206" t="s">
        <v>452</v>
      </c>
      <c r="G268" s="204"/>
      <c r="H268" s="207">
        <v>580.70000000000005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138</v>
      </c>
      <c r="AU268" s="213" t="s">
        <v>82</v>
      </c>
      <c r="AV268" s="13" t="s">
        <v>82</v>
      </c>
      <c r="AW268" s="13" t="s">
        <v>33</v>
      </c>
      <c r="AX268" s="13" t="s">
        <v>80</v>
      </c>
      <c r="AY268" s="213" t="s">
        <v>128</v>
      </c>
    </row>
    <row r="269" spans="1:65" s="2" customFormat="1" ht="16.5" customHeight="1">
      <c r="A269" s="33"/>
      <c r="B269" s="34"/>
      <c r="C269" s="186" t="s">
        <v>453</v>
      </c>
      <c r="D269" s="186" t="s">
        <v>131</v>
      </c>
      <c r="E269" s="187" t="s">
        <v>454</v>
      </c>
      <c r="F269" s="188" t="s">
        <v>455</v>
      </c>
      <c r="G269" s="189" t="s">
        <v>285</v>
      </c>
      <c r="H269" s="190">
        <v>376</v>
      </c>
      <c r="I269" s="191"/>
      <c r="J269" s="192">
        <f>ROUND(I269*H269,2)</f>
        <v>0</v>
      </c>
      <c r="K269" s="188" t="s">
        <v>19</v>
      </c>
      <c r="L269" s="38"/>
      <c r="M269" s="193" t="s">
        <v>19</v>
      </c>
      <c r="N269" s="194" t="s">
        <v>43</v>
      </c>
      <c r="O269" s="63"/>
      <c r="P269" s="195">
        <f>O269*H269</f>
        <v>0</v>
      </c>
      <c r="Q269" s="195">
        <v>0.1295</v>
      </c>
      <c r="R269" s="195">
        <f>Q269*H269</f>
        <v>48.692</v>
      </c>
      <c r="S269" s="195">
        <v>0</v>
      </c>
      <c r="T269" s="196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7" t="s">
        <v>135</v>
      </c>
      <c r="AT269" s="197" t="s">
        <v>131</v>
      </c>
      <c r="AU269" s="197" t="s">
        <v>82</v>
      </c>
      <c r="AY269" s="16" t="s">
        <v>128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6" t="s">
        <v>80</v>
      </c>
      <c r="BK269" s="198">
        <f>ROUND(I269*H269,2)</f>
        <v>0</v>
      </c>
      <c r="BL269" s="16" t="s">
        <v>135</v>
      </c>
      <c r="BM269" s="197" t="s">
        <v>456</v>
      </c>
    </row>
    <row r="270" spans="1:65" s="2" customFormat="1">
      <c r="A270" s="33"/>
      <c r="B270" s="34"/>
      <c r="C270" s="35"/>
      <c r="D270" s="199" t="s">
        <v>137</v>
      </c>
      <c r="E270" s="35"/>
      <c r="F270" s="200" t="s">
        <v>455</v>
      </c>
      <c r="G270" s="35"/>
      <c r="H270" s="35"/>
      <c r="I270" s="107"/>
      <c r="J270" s="35"/>
      <c r="K270" s="35"/>
      <c r="L270" s="38"/>
      <c r="M270" s="201"/>
      <c r="N270" s="202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137</v>
      </c>
      <c r="AU270" s="16" t="s">
        <v>82</v>
      </c>
    </row>
    <row r="271" spans="1:65" s="13" customFormat="1">
      <c r="B271" s="203"/>
      <c r="C271" s="204"/>
      <c r="D271" s="199" t="s">
        <v>138</v>
      </c>
      <c r="E271" s="205" t="s">
        <v>19</v>
      </c>
      <c r="F271" s="206" t="s">
        <v>457</v>
      </c>
      <c r="G271" s="204"/>
      <c r="H271" s="207">
        <v>376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138</v>
      </c>
      <c r="AU271" s="213" t="s">
        <v>82</v>
      </c>
      <c r="AV271" s="13" t="s">
        <v>82</v>
      </c>
      <c r="AW271" s="13" t="s">
        <v>33</v>
      </c>
      <c r="AX271" s="13" t="s">
        <v>80</v>
      </c>
      <c r="AY271" s="213" t="s">
        <v>128</v>
      </c>
    </row>
    <row r="272" spans="1:65" s="2" customFormat="1" ht="16.5" customHeight="1">
      <c r="A272" s="33"/>
      <c r="B272" s="34"/>
      <c r="C272" s="214" t="s">
        <v>458</v>
      </c>
      <c r="D272" s="214" t="s">
        <v>175</v>
      </c>
      <c r="E272" s="215" t="s">
        <v>459</v>
      </c>
      <c r="F272" s="216" t="s">
        <v>460</v>
      </c>
      <c r="G272" s="217" t="s">
        <v>194</v>
      </c>
      <c r="H272" s="218">
        <v>376</v>
      </c>
      <c r="I272" s="219"/>
      <c r="J272" s="220">
        <f>ROUND(I272*H272,2)</f>
        <v>0</v>
      </c>
      <c r="K272" s="216" t="s">
        <v>19</v>
      </c>
      <c r="L272" s="221"/>
      <c r="M272" s="222" t="s">
        <v>19</v>
      </c>
      <c r="N272" s="223" t="s">
        <v>43</v>
      </c>
      <c r="O272" s="63"/>
      <c r="P272" s="195">
        <f>O272*H272</f>
        <v>0</v>
      </c>
      <c r="Q272" s="195">
        <v>4.4999999999999998E-2</v>
      </c>
      <c r="R272" s="195">
        <f>Q272*H272</f>
        <v>16.919999999999998</v>
      </c>
      <c r="S272" s="195">
        <v>0</v>
      </c>
      <c r="T272" s="196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7" t="s">
        <v>179</v>
      </c>
      <c r="AT272" s="197" t="s">
        <v>175</v>
      </c>
      <c r="AU272" s="197" t="s">
        <v>82</v>
      </c>
      <c r="AY272" s="16" t="s">
        <v>128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6" t="s">
        <v>80</v>
      </c>
      <c r="BK272" s="198">
        <f>ROUND(I272*H272,2)</f>
        <v>0</v>
      </c>
      <c r="BL272" s="16" t="s">
        <v>135</v>
      </c>
      <c r="BM272" s="197" t="s">
        <v>461</v>
      </c>
    </row>
    <row r="273" spans="1:65" s="2" customFormat="1">
      <c r="A273" s="33"/>
      <c r="B273" s="34"/>
      <c r="C273" s="35"/>
      <c r="D273" s="199" t="s">
        <v>137</v>
      </c>
      <c r="E273" s="35"/>
      <c r="F273" s="200" t="s">
        <v>460</v>
      </c>
      <c r="G273" s="35"/>
      <c r="H273" s="35"/>
      <c r="I273" s="107"/>
      <c r="J273" s="35"/>
      <c r="K273" s="35"/>
      <c r="L273" s="38"/>
      <c r="M273" s="201"/>
      <c r="N273" s="202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137</v>
      </c>
      <c r="AU273" s="16" t="s">
        <v>82</v>
      </c>
    </row>
    <row r="274" spans="1:65" s="13" customFormat="1">
      <c r="B274" s="203"/>
      <c r="C274" s="204"/>
      <c r="D274" s="199" t="s">
        <v>138</v>
      </c>
      <c r="E274" s="205" t="s">
        <v>19</v>
      </c>
      <c r="F274" s="206" t="s">
        <v>457</v>
      </c>
      <c r="G274" s="204"/>
      <c r="H274" s="207">
        <v>376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138</v>
      </c>
      <c r="AU274" s="213" t="s">
        <v>82</v>
      </c>
      <c r="AV274" s="13" t="s">
        <v>82</v>
      </c>
      <c r="AW274" s="13" t="s">
        <v>33</v>
      </c>
      <c r="AX274" s="13" t="s">
        <v>80</v>
      </c>
      <c r="AY274" s="213" t="s">
        <v>128</v>
      </c>
    </row>
    <row r="275" spans="1:65" s="2" customFormat="1" ht="16.5" customHeight="1">
      <c r="A275" s="33"/>
      <c r="B275" s="34"/>
      <c r="C275" s="186" t="s">
        <v>410</v>
      </c>
      <c r="D275" s="186" t="s">
        <v>131</v>
      </c>
      <c r="E275" s="187" t="s">
        <v>462</v>
      </c>
      <c r="F275" s="188" t="s">
        <v>463</v>
      </c>
      <c r="G275" s="189" t="s">
        <v>285</v>
      </c>
      <c r="H275" s="190">
        <v>20</v>
      </c>
      <c r="I275" s="191"/>
      <c r="J275" s="192">
        <f>ROUND(I275*H275,2)</f>
        <v>0</v>
      </c>
      <c r="K275" s="188" t="s">
        <v>19</v>
      </c>
      <c r="L275" s="38"/>
      <c r="M275" s="193" t="s">
        <v>19</v>
      </c>
      <c r="N275" s="194" t="s">
        <v>43</v>
      </c>
      <c r="O275" s="63"/>
      <c r="P275" s="195">
        <f>O275*H275</f>
        <v>0</v>
      </c>
      <c r="Q275" s="195">
        <v>1.0000000000000001E-5</v>
      </c>
      <c r="R275" s="195">
        <f>Q275*H275</f>
        <v>2.0000000000000001E-4</v>
      </c>
      <c r="S275" s="195">
        <v>0</v>
      </c>
      <c r="T275" s="196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7" t="s">
        <v>135</v>
      </c>
      <c r="AT275" s="197" t="s">
        <v>131</v>
      </c>
      <c r="AU275" s="197" t="s">
        <v>82</v>
      </c>
      <c r="AY275" s="16" t="s">
        <v>128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16" t="s">
        <v>80</v>
      </c>
      <c r="BK275" s="198">
        <f>ROUND(I275*H275,2)</f>
        <v>0</v>
      </c>
      <c r="BL275" s="16" t="s">
        <v>135</v>
      </c>
      <c r="BM275" s="197" t="s">
        <v>464</v>
      </c>
    </row>
    <row r="276" spans="1:65" s="2" customFormat="1">
      <c r="A276" s="33"/>
      <c r="B276" s="34"/>
      <c r="C276" s="35"/>
      <c r="D276" s="199" t="s">
        <v>137</v>
      </c>
      <c r="E276" s="35"/>
      <c r="F276" s="200" t="s">
        <v>463</v>
      </c>
      <c r="G276" s="35"/>
      <c r="H276" s="35"/>
      <c r="I276" s="107"/>
      <c r="J276" s="35"/>
      <c r="K276" s="35"/>
      <c r="L276" s="38"/>
      <c r="M276" s="201"/>
      <c r="N276" s="202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137</v>
      </c>
      <c r="AU276" s="16" t="s">
        <v>82</v>
      </c>
    </row>
    <row r="277" spans="1:65" s="2" customFormat="1" ht="16.5" customHeight="1">
      <c r="A277" s="33"/>
      <c r="B277" s="34"/>
      <c r="C277" s="186" t="s">
        <v>465</v>
      </c>
      <c r="D277" s="186" t="s">
        <v>131</v>
      </c>
      <c r="E277" s="187" t="s">
        <v>466</v>
      </c>
      <c r="F277" s="188" t="s">
        <v>467</v>
      </c>
      <c r="G277" s="189" t="s">
        <v>285</v>
      </c>
      <c r="H277" s="190">
        <v>20</v>
      </c>
      <c r="I277" s="191"/>
      <c r="J277" s="192">
        <f>ROUND(I277*H277,2)</f>
        <v>0</v>
      </c>
      <c r="K277" s="188" t="s">
        <v>19</v>
      </c>
      <c r="L277" s="38"/>
      <c r="M277" s="193" t="s">
        <v>19</v>
      </c>
      <c r="N277" s="194" t="s">
        <v>43</v>
      </c>
      <c r="O277" s="63"/>
      <c r="P277" s="195">
        <f>O277*H277</f>
        <v>0</v>
      </c>
      <c r="Q277" s="195">
        <v>3.4000000000000002E-4</v>
      </c>
      <c r="R277" s="195">
        <f>Q277*H277</f>
        <v>6.8000000000000005E-3</v>
      </c>
      <c r="S277" s="195">
        <v>0</v>
      </c>
      <c r="T277" s="196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7" t="s">
        <v>135</v>
      </c>
      <c r="AT277" s="197" t="s">
        <v>131</v>
      </c>
      <c r="AU277" s="197" t="s">
        <v>82</v>
      </c>
      <c r="AY277" s="16" t="s">
        <v>128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6" t="s">
        <v>80</v>
      </c>
      <c r="BK277" s="198">
        <f>ROUND(I277*H277,2)</f>
        <v>0</v>
      </c>
      <c r="BL277" s="16" t="s">
        <v>135</v>
      </c>
      <c r="BM277" s="197" t="s">
        <v>468</v>
      </c>
    </row>
    <row r="278" spans="1:65" s="2" customFormat="1">
      <c r="A278" s="33"/>
      <c r="B278" s="34"/>
      <c r="C278" s="35"/>
      <c r="D278" s="199" t="s">
        <v>137</v>
      </c>
      <c r="E278" s="35"/>
      <c r="F278" s="200" t="s">
        <v>467</v>
      </c>
      <c r="G278" s="35"/>
      <c r="H278" s="35"/>
      <c r="I278" s="107"/>
      <c r="J278" s="35"/>
      <c r="K278" s="35"/>
      <c r="L278" s="38"/>
      <c r="M278" s="201"/>
      <c r="N278" s="202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137</v>
      </c>
      <c r="AU278" s="16" t="s">
        <v>82</v>
      </c>
    </row>
    <row r="279" spans="1:65" s="2" customFormat="1" ht="16.5" customHeight="1">
      <c r="A279" s="33"/>
      <c r="B279" s="34"/>
      <c r="C279" s="186" t="s">
        <v>469</v>
      </c>
      <c r="D279" s="186" t="s">
        <v>131</v>
      </c>
      <c r="E279" s="187" t="s">
        <v>470</v>
      </c>
      <c r="F279" s="188" t="s">
        <v>471</v>
      </c>
      <c r="G279" s="189" t="s">
        <v>194</v>
      </c>
      <c r="H279" s="190">
        <v>4</v>
      </c>
      <c r="I279" s="191"/>
      <c r="J279" s="192">
        <f>ROUND(I279*H279,2)</f>
        <v>0</v>
      </c>
      <c r="K279" s="188" t="s">
        <v>19</v>
      </c>
      <c r="L279" s="38"/>
      <c r="M279" s="193" t="s">
        <v>19</v>
      </c>
      <c r="N279" s="194" t="s">
        <v>43</v>
      </c>
      <c r="O279" s="63"/>
      <c r="P279" s="195">
        <f>O279*H279</f>
        <v>0</v>
      </c>
      <c r="Q279" s="195">
        <v>0</v>
      </c>
      <c r="R279" s="195">
        <f>Q279*H279</f>
        <v>0</v>
      </c>
      <c r="S279" s="195">
        <v>8.2000000000000003E-2</v>
      </c>
      <c r="T279" s="196">
        <f>S279*H279</f>
        <v>0.32800000000000001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7" t="s">
        <v>135</v>
      </c>
      <c r="AT279" s="197" t="s">
        <v>131</v>
      </c>
      <c r="AU279" s="197" t="s">
        <v>82</v>
      </c>
      <c r="AY279" s="16" t="s">
        <v>128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6" t="s">
        <v>80</v>
      </c>
      <c r="BK279" s="198">
        <f>ROUND(I279*H279,2)</f>
        <v>0</v>
      </c>
      <c r="BL279" s="16" t="s">
        <v>135</v>
      </c>
      <c r="BM279" s="197" t="s">
        <v>472</v>
      </c>
    </row>
    <row r="280" spans="1:65" s="2" customFormat="1">
      <c r="A280" s="33"/>
      <c r="B280" s="34"/>
      <c r="C280" s="35"/>
      <c r="D280" s="199" t="s">
        <v>137</v>
      </c>
      <c r="E280" s="35"/>
      <c r="F280" s="200" t="s">
        <v>471</v>
      </c>
      <c r="G280" s="35"/>
      <c r="H280" s="35"/>
      <c r="I280" s="107"/>
      <c r="J280" s="35"/>
      <c r="K280" s="35"/>
      <c r="L280" s="38"/>
      <c r="M280" s="201"/>
      <c r="N280" s="202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137</v>
      </c>
      <c r="AU280" s="16" t="s">
        <v>82</v>
      </c>
    </row>
    <row r="281" spans="1:65" s="12" customFormat="1" ht="22.9" customHeight="1">
      <c r="B281" s="170"/>
      <c r="C281" s="171"/>
      <c r="D281" s="172" t="s">
        <v>71</v>
      </c>
      <c r="E281" s="184" t="s">
        <v>473</v>
      </c>
      <c r="F281" s="184" t="s">
        <v>474</v>
      </c>
      <c r="G281" s="171"/>
      <c r="H281" s="171"/>
      <c r="I281" s="174"/>
      <c r="J281" s="185">
        <f>BK281</f>
        <v>0</v>
      </c>
      <c r="K281" s="171"/>
      <c r="L281" s="176"/>
      <c r="M281" s="177"/>
      <c r="N281" s="178"/>
      <c r="O281" s="178"/>
      <c r="P281" s="179">
        <f>SUM(P282:P304)</f>
        <v>0</v>
      </c>
      <c r="Q281" s="178"/>
      <c r="R281" s="179">
        <f>SUM(R282:R304)</f>
        <v>0</v>
      </c>
      <c r="S281" s="178"/>
      <c r="T281" s="180">
        <f>SUM(T282:T304)</f>
        <v>0</v>
      </c>
      <c r="AR281" s="181" t="s">
        <v>80</v>
      </c>
      <c r="AT281" s="182" t="s">
        <v>71</v>
      </c>
      <c r="AU281" s="182" t="s">
        <v>80</v>
      </c>
      <c r="AY281" s="181" t="s">
        <v>128</v>
      </c>
      <c r="BK281" s="183">
        <f>SUM(BK282:BK304)</f>
        <v>0</v>
      </c>
    </row>
    <row r="282" spans="1:65" s="2" customFormat="1" ht="16.5" customHeight="1">
      <c r="A282" s="33"/>
      <c r="B282" s="34"/>
      <c r="C282" s="186" t="s">
        <v>475</v>
      </c>
      <c r="D282" s="186" t="s">
        <v>131</v>
      </c>
      <c r="E282" s="187" t="s">
        <v>476</v>
      </c>
      <c r="F282" s="188" t="s">
        <v>477</v>
      </c>
      <c r="G282" s="189" t="s">
        <v>209</v>
      </c>
      <c r="H282" s="190">
        <v>1707.4739999999999</v>
      </c>
      <c r="I282" s="191"/>
      <c r="J282" s="192">
        <f>ROUND(I282*H282,2)</f>
        <v>0</v>
      </c>
      <c r="K282" s="188" t="s">
        <v>195</v>
      </c>
      <c r="L282" s="38"/>
      <c r="M282" s="193" t="s">
        <v>19</v>
      </c>
      <c r="N282" s="194" t="s">
        <v>43</v>
      </c>
      <c r="O282" s="63"/>
      <c r="P282" s="195">
        <f>O282*H282</f>
        <v>0</v>
      </c>
      <c r="Q282" s="195">
        <v>0</v>
      </c>
      <c r="R282" s="195">
        <f>Q282*H282</f>
        <v>0</v>
      </c>
      <c r="S282" s="195">
        <v>0</v>
      </c>
      <c r="T282" s="196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7" t="s">
        <v>135</v>
      </c>
      <c r="AT282" s="197" t="s">
        <v>131</v>
      </c>
      <c r="AU282" s="197" t="s">
        <v>82</v>
      </c>
      <c r="AY282" s="16" t="s">
        <v>128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6" t="s">
        <v>80</v>
      </c>
      <c r="BK282" s="198">
        <f>ROUND(I282*H282,2)</f>
        <v>0</v>
      </c>
      <c r="BL282" s="16" t="s">
        <v>135</v>
      </c>
      <c r="BM282" s="197" t="s">
        <v>478</v>
      </c>
    </row>
    <row r="283" spans="1:65" s="2" customFormat="1">
      <c r="A283" s="33"/>
      <c r="B283" s="34"/>
      <c r="C283" s="35"/>
      <c r="D283" s="199" t="s">
        <v>137</v>
      </c>
      <c r="E283" s="35"/>
      <c r="F283" s="200" t="s">
        <v>479</v>
      </c>
      <c r="G283" s="35"/>
      <c r="H283" s="35"/>
      <c r="I283" s="107"/>
      <c r="J283" s="35"/>
      <c r="K283" s="35"/>
      <c r="L283" s="38"/>
      <c r="M283" s="201"/>
      <c r="N283" s="202"/>
      <c r="O283" s="63"/>
      <c r="P283" s="63"/>
      <c r="Q283" s="63"/>
      <c r="R283" s="63"/>
      <c r="S283" s="63"/>
      <c r="T283" s="6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137</v>
      </c>
      <c r="AU283" s="16" t="s">
        <v>82</v>
      </c>
    </row>
    <row r="284" spans="1:65" s="2" customFormat="1" ht="78">
      <c r="A284" s="33"/>
      <c r="B284" s="34"/>
      <c r="C284" s="35"/>
      <c r="D284" s="199" t="s">
        <v>198</v>
      </c>
      <c r="E284" s="35"/>
      <c r="F284" s="224" t="s">
        <v>480</v>
      </c>
      <c r="G284" s="35"/>
      <c r="H284" s="35"/>
      <c r="I284" s="107"/>
      <c r="J284" s="35"/>
      <c r="K284" s="35"/>
      <c r="L284" s="38"/>
      <c r="M284" s="201"/>
      <c r="N284" s="202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198</v>
      </c>
      <c r="AU284" s="16" t="s">
        <v>82</v>
      </c>
    </row>
    <row r="285" spans="1:65" s="2" customFormat="1" ht="16.5" customHeight="1">
      <c r="A285" s="33"/>
      <c r="B285" s="34"/>
      <c r="C285" s="186" t="s">
        <v>481</v>
      </c>
      <c r="D285" s="186" t="s">
        <v>131</v>
      </c>
      <c r="E285" s="187" t="s">
        <v>482</v>
      </c>
      <c r="F285" s="188" t="s">
        <v>483</v>
      </c>
      <c r="G285" s="189" t="s">
        <v>209</v>
      </c>
      <c r="H285" s="190">
        <v>1707.4739999999999</v>
      </c>
      <c r="I285" s="191"/>
      <c r="J285" s="192">
        <f>ROUND(I285*H285,2)</f>
        <v>0</v>
      </c>
      <c r="K285" s="188" t="s">
        <v>195</v>
      </c>
      <c r="L285" s="38"/>
      <c r="M285" s="193" t="s">
        <v>19</v>
      </c>
      <c r="N285" s="194" t="s">
        <v>43</v>
      </c>
      <c r="O285" s="63"/>
      <c r="P285" s="195">
        <f>O285*H285</f>
        <v>0</v>
      </c>
      <c r="Q285" s="195">
        <v>0</v>
      </c>
      <c r="R285" s="195">
        <f>Q285*H285</f>
        <v>0</v>
      </c>
      <c r="S285" s="195">
        <v>0</v>
      </c>
      <c r="T285" s="196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7" t="s">
        <v>135</v>
      </c>
      <c r="AT285" s="197" t="s">
        <v>131</v>
      </c>
      <c r="AU285" s="197" t="s">
        <v>82</v>
      </c>
      <c r="AY285" s="16" t="s">
        <v>128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6" t="s">
        <v>80</v>
      </c>
      <c r="BK285" s="198">
        <f>ROUND(I285*H285,2)</f>
        <v>0</v>
      </c>
      <c r="BL285" s="16" t="s">
        <v>135</v>
      </c>
      <c r="BM285" s="197" t="s">
        <v>484</v>
      </c>
    </row>
    <row r="286" spans="1:65" s="2" customFormat="1">
      <c r="A286" s="33"/>
      <c r="B286" s="34"/>
      <c r="C286" s="35"/>
      <c r="D286" s="199" t="s">
        <v>137</v>
      </c>
      <c r="E286" s="35"/>
      <c r="F286" s="200" t="s">
        <v>485</v>
      </c>
      <c r="G286" s="35"/>
      <c r="H286" s="35"/>
      <c r="I286" s="107"/>
      <c r="J286" s="35"/>
      <c r="K286" s="35"/>
      <c r="L286" s="38"/>
      <c r="M286" s="201"/>
      <c r="N286" s="202"/>
      <c r="O286" s="63"/>
      <c r="P286" s="63"/>
      <c r="Q286" s="63"/>
      <c r="R286" s="63"/>
      <c r="S286" s="63"/>
      <c r="T286" s="64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137</v>
      </c>
      <c r="AU286" s="16" t="s">
        <v>82</v>
      </c>
    </row>
    <row r="287" spans="1:65" s="2" customFormat="1" ht="78">
      <c r="A287" s="33"/>
      <c r="B287" s="34"/>
      <c r="C287" s="35"/>
      <c r="D287" s="199" t="s">
        <v>198</v>
      </c>
      <c r="E287" s="35"/>
      <c r="F287" s="224" t="s">
        <v>480</v>
      </c>
      <c r="G287" s="35"/>
      <c r="H287" s="35"/>
      <c r="I287" s="107"/>
      <c r="J287" s="35"/>
      <c r="K287" s="35"/>
      <c r="L287" s="38"/>
      <c r="M287" s="201"/>
      <c r="N287" s="202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198</v>
      </c>
      <c r="AU287" s="16" t="s">
        <v>82</v>
      </c>
    </row>
    <row r="288" spans="1:65" s="2" customFormat="1" ht="16.5" customHeight="1">
      <c r="A288" s="33"/>
      <c r="B288" s="34"/>
      <c r="C288" s="186" t="s">
        <v>486</v>
      </c>
      <c r="D288" s="186" t="s">
        <v>131</v>
      </c>
      <c r="E288" s="187" t="s">
        <v>487</v>
      </c>
      <c r="F288" s="188" t="s">
        <v>488</v>
      </c>
      <c r="G288" s="189" t="s">
        <v>209</v>
      </c>
      <c r="H288" s="190">
        <v>1966.62</v>
      </c>
      <c r="I288" s="191"/>
      <c r="J288" s="192">
        <f>ROUND(I288*H288,2)</f>
        <v>0</v>
      </c>
      <c r="K288" s="188" t="s">
        <v>195</v>
      </c>
      <c r="L288" s="38"/>
      <c r="M288" s="193" t="s">
        <v>19</v>
      </c>
      <c r="N288" s="194" t="s">
        <v>43</v>
      </c>
      <c r="O288" s="63"/>
      <c r="P288" s="195">
        <f>O288*H288</f>
        <v>0</v>
      </c>
      <c r="Q288" s="195">
        <v>0</v>
      </c>
      <c r="R288" s="195">
        <f>Q288*H288</f>
        <v>0</v>
      </c>
      <c r="S288" s="195">
        <v>0</v>
      </c>
      <c r="T288" s="196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7" t="s">
        <v>135</v>
      </c>
      <c r="AT288" s="197" t="s">
        <v>131</v>
      </c>
      <c r="AU288" s="197" t="s">
        <v>82</v>
      </c>
      <c r="AY288" s="16" t="s">
        <v>128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6" t="s">
        <v>80</v>
      </c>
      <c r="BK288" s="198">
        <f>ROUND(I288*H288,2)</f>
        <v>0</v>
      </c>
      <c r="BL288" s="16" t="s">
        <v>135</v>
      </c>
      <c r="BM288" s="197" t="s">
        <v>489</v>
      </c>
    </row>
    <row r="289" spans="1:65" s="2" customFormat="1">
      <c r="A289" s="33"/>
      <c r="B289" s="34"/>
      <c r="C289" s="35"/>
      <c r="D289" s="199" t="s">
        <v>137</v>
      </c>
      <c r="E289" s="35"/>
      <c r="F289" s="200" t="s">
        <v>490</v>
      </c>
      <c r="G289" s="35"/>
      <c r="H289" s="35"/>
      <c r="I289" s="107"/>
      <c r="J289" s="35"/>
      <c r="K289" s="35"/>
      <c r="L289" s="38"/>
      <c r="M289" s="201"/>
      <c r="N289" s="202"/>
      <c r="O289" s="63"/>
      <c r="P289" s="63"/>
      <c r="Q289" s="63"/>
      <c r="R289" s="63"/>
      <c r="S289" s="63"/>
      <c r="T289" s="64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137</v>
      </c>
      <c r="AU289" s="16" t="s">
        <v>82</v>
      </c>
    </row>
    <row r="290" spans="1:65" s="2" customFormat="1" ht="48.75">
      <c r="A290" s="33"/>
      <c r="B290" s="34"/>
      <c r="C290" s="35"/>
      <c r="D290" s="199" t="s">
        <v>198</v>
      </c>
      <c r="E290" s="35"/>
      <c r="F290" s="224" t="s">
        <v>491</v>
      </c>
      <c r="G290" s="35"/>
      <c r="H290" s="35"/>
      <c r="I290" s="107"/>
      <c r="J290" s="35"/>
      <c r="K290" s="35"/>
      <c r="L290" s="38"/>
      <c r="M290" s="201"/>
      <c r="N290" s="202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198</v>
      </c>
      <c r="AU290" s="16" t="s">
        <v>82</v>
      </c>
    </row>
    <row r="291" spans="1:65" s="13" customFormat="1">
      <c r="B291" s="203"/>
      <c r="C291" s="204"/>
      <c r="D291" s="199" t="s">
        <v>138</v>
      </c>
      <c r="E291" s="205" t="s">
        <v>19</v>
      </c>
      <c r="F291" s="206" t="s">
        <v>492</v>
      </c>
      <c r="G291" s="204"/>
      <c r="H291" s="207">
        <v>1966.62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138</v>
      </c>
      <c r="AU291" s="213" t="s">
        <v>82</v>
      </c>
      <c r="AV291" s="13" t="s">
        <v>82</v>
      </c>
      <c r="AW291" s="13" t="s">
        <v>33</v>
      </c>
      <c r="AX291" s="13" t="s">
        <v>80</v>
      </c>
      <c r="AY291" s="213" t="s">
        <v>128</v>
      </c>
    </row>
    <row r="292" spans="1:65" s="2" customFormat="1" ht="16.5" customHeight="1">
      <c r="A292" s="33"/>
      <c r="B292" s="34"/>
      <c r="C292" s="186" t="s">
        <v>493</v>
      </c>
      <c r="D292" s="186" t="s">
        <v>131</v>
      </c>
      <c r="E292" s="187" t="s">
        <v>494</v>
      </c>
      <c r="F292" s="188" t="s">
        <v>495</v>
      </c>
      <c r="G292" s="189" t="s">
        <v>209</v>
      </c>
      <c r="H292" s="190">
        <v>1966.62</v>
      </c>
      <c r="I292" s="191"/>
      <c r="J292" s="192">
        <f>ROUND(I292*H292,2)</f>
        <v>0</v>
      </c>
      <c r="K292" s="188" t="s">
        <v>195</v>
      </c>
      <c r="L292" s="38"/>
      <c r="M292" s="193" t="s">
        <v>19</v>
      </c>
      <c r="N292" s="194" t="s">
        <v>43</v>
      </c>
      <c r="O292" s="63"/>
      <c r="P292" s="195">
        <f>O292*H292</f>
        <v>0</v>
      </c>
      <c r="Q292" s="195">
        <v>0</v>
      </c>
      <c r="R292" s="195">
        <f>Q292*H292</f>
        <v>0</v>
      </c>
      <c r="S292" s="195">
        <v>0</v>
      </c>
      <c r="T292" s="19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7" t="s">
        <v>135</v>
      </c>
      <c r="AT292" s="197" t="s">
        <v>131</v>
      </c>
      <c r="AU292" s="197" t="s">
        <v>82</v>
      </c>
      <c r="AY292" s="16" t="s">
        <v>128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6" t="s">
        <v>80</v>
      </c>
      <c r="BK292" s="198">
        <f>ROUND(I292*H292,2)</f>
        <v>0</v>
      </c>
      <c r="BL292" s="16" t="s">
        <v>135</v>
      </c>
      <c r="BM292" s="197" t="s">
        <v>496</v>
      </c>
    </row>
    <row r="293" spans="1:65" s="2" customFormat="1" ht="19.5">
      <c r="A293" s="33"/>
      <c r="B293" s="34"/>
      <c r="C293" s="35"/>
      <c r="D293" s="199" t="s">
        <v>137</v>
      </c>
      <c r="E293" s="35"/>
      <c r="F293" s="200" t="s">
        <v>497</v>
      </c>
      <c r="G293" s="35"/>
      <c r="H293" s="35"/>
      <c r="I293" s="107"/>
      <c r="J293" s="35"/>
      <c r="K293" s="35"/>
      <c r="L293" s="38"/>
      <c r="M293" s="201"/>
      <c r="N293" s="202"/>
      <c r="O293" s="63"/>
      <c r="P293" s="63"/>
      <c r="Q293" s="63"/>
      <c r="R293" s="63"/>
      <c r="S293" s="63"/>
      <c r="T293" s="64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137</v>
      </c>
      <c r="AU293" s="16" t="s">
        <v>82</v>
      </c>
    </row>
    <row r="294" spans="1:65" s="2" customFormat="1" ht="48.75">
      <c r="A294" s="33"/>
      <c r="B294" s="34"/>
      <c r="C294" s="35"/>
      <c r="D294" s="199" t="s">
        <v>198</v>
      </c>
      <c r="E294" s="35"/>
      <c r="F294" s="224" t="s">
        <v>491</v>
      </c>
      <c r="G294" s="35"/>
      <c r="H294" s="35"/>
      <c r="I294" s="107"/>
      <c r="J294" s="35"/>
      <c r="K294" s="35"/>
      <c r="L294" s="38"/>
      <c r="M294" s="201"/>
      <c r="N294" s="202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198</v>
      </c>
      <c r="AU294" s="16" t="s">
        <v>82</v>
      </c>
    </row>
    <row r="295" spans="1:65" s="13" customFormat="1">
      <c r="B295" s="203"/>
      <c r="C295" s="204"/>
      <c r="D295" s="199" t="s">
        <v>138</v>
      </c>
      <c r="E295" s="205" t="s">
        <v>19</v>
      </c>
      <c r="F295" s="206" t="s">
        <v>498</v>
      </c>
      <c r="G295" s="204"/>
      <c r="H295" s="207">
        <v>1966.62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138</v>
      </c>
      <c r="AU295" s="213" t="s">
        <v>82</v>
      </c>
      <c r="AV295" s="13" t="s">
        <v>82</v>
      </c>
      <c r="AW295" s="13" t="s">
        <v>33</v>
      </c>
      <c r="AX295" s="13" t="s">
        <v>80</v>
      </c>
      <c r="AY295" s="213" t="s">
        <v>128</v>
      </c>
    </row>
    <row r="296" spans="1:65" s="2" customFormat="1" ht="16.5" customHeight="1">
      <c r="A296" s="33"/>
      <c r="B296" s="34"/>
      <c r="C296" s="186" t="s">
        <v>499</v>
      </c>
      <c r="D296" s="186" t="s">
        <v>131</v>
      </c>
      <c r="E296" s="187" t="s">
        <v>500</v>
      </c>
      <c r="F296" s="188" t="s">
        <v>501</v>
      </c>
      <c r="G296" s="189" t="s">
        <v>209</v>
      </c>
      <c r="H296" s="190">
        <v>216.3</v>
      </c>
      <c r="I296" s="191"/>
      <c r="J296" s="192">
        <f>ROUND(I296*H296,2)</f>
        <v>0</v>
      </c>
      <c r="K296" s="188" t="s">
        <v>195</v>
      </c>
      <c r="L296" s="38"/>
      <c r="M296" s="193" t="s">
        <v>19</v>
      </c>
      <c r="N296" s="194" t="s">
        <v>43</v>
      </c>
      <c r="O296" s="63"/>
      <c r="P296" s="195">
        <f>O296*H296</f>
        <v>0</v>
      </c>
      <c r="Q296" s="195">
        <v>0</v>
      </c>
      <c r="R296" s="195">
        <f>Q296*H296</f>
        <v>0</v>
      </c>
      <c r="S296" s="195">
        <v>0</v>
      </c>
      <c r="T296" s="196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7" t="s">
        <v>135</v>
      </c>
      <c r="AT296" s="197" t="s">
        <v>131</v>
      </c>
      <c r="AU296" s="197" t="s">
        <v>82</v>
      </c>
      <c r="AY296" s="16" t="s">
        <v>128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6" t="s">
        <v>80</v>
      </c>
      <c r="BK296" s="198">
        <f>ROUND(I296*H296,2)</f>
        <v>0</v>
      </c>
      <c r="BL296" s="16" t="s">
        <v>135</v>
      </c>
      <c r="BM296" s="197" t="s">
        <v>502</v>
      </c>
    </row>
    <row r="297" spans="1:65" s="2" customFormat="1">
      <c r="A297" s="33"/>
      <c r="B297" s="34"/>
      <c r="C297" s="35"/>
      <c r="D297" s="199" t="s">
        <v>137</v>
      </c>
      <c r="E297" s="35"/>
      <c r="F297" s="200" t="s">
        <v>503</v>
      </c>
      <c r="G297" s="35"/>
      <c r="H297" s="35"/>
      <c r="I297" s="107"/>
      <c r="J297" s="35"/>
      <c r="K297" s="35"/>
      <c r="L297" s="38"/>
      <c r="M297" s="201"/>
      <c r="N297" s="202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137</v>
      </c>
      <c r="AU297" s="16" t="s">
        <v>82</v>
      </c>
    </row>
    <row r="298" spans="1:65" s="2" customFormat="1" ht="68.25">
      <c r="A298" s="33"/>
      <c r="B298" s="34"/>
      <c r="C298" s="35"/>
      <c r="D298" s="199" t="s">
        <v>198</v>
      </c>
      <c r="E298" s="35"/>
      <c r="F298" s="224" t="s">
        <v>504</v>
      </c>
      <c r="G298" s="35"/>
      <c r="H298" s="35"/>
      <c r="I298" s="107"/>
      <c r="J298" s="35"/>
      <c r="K298" s="35"/>
      <c r="L298" s="38"/>
      <c r="M298" s="201"/>
      <c r="N298" s="202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198</v>
      </c>
      <c r="AU298" s="16" t="s">
        <v>82</v>
      </c>
    </row>
    <row r="299" spans="1:65" s="2" customFormat="1" ht="16.5" customHeight="1">
      <c r="A299" s="33"/>
      <c r="B299" s="34"/>
      <c r="C299" s="186" t="s">
        <v>505</v>
      </c>
      <c r="D299" s="186" t="s">
        <v>131</v>
      </c>
      <c r="E299" s="187" t="s">
        <v>506</v>
      </c>
      <c r="F299" s="188" t="s">
        <v>507</v>
      </c>
      <c r="G299" s="189" t="s">
        <v>209</v>
      </c>
      <c r="H299" s="190">
        <v>276.39999999999998</v>
      </c>
      <c r="I299" s="191"/>
      <c r="J299" s="192">
        <f>ROUND(I299*H299,2)</f>
        <v>0</v>
      </c>
      <c r="K299" s="188" t="s">
        <v>195</v>
      </c>
      <c r="L299" s="38"/>
      <c r="M299" s="193" t="s">
        <v>19</v>
      </c>
      <c r="N299" s="194" t="s">
        <v>43</v>
      </c>
      <c r="O299" s="63"/>
      <c r="P299" s="195">
        <f>O299*H299</f>
        <v>0</v>
      </c>
      <c r="Q299" s="195">
        <v>0</v>
      </c>
      <c r="R299" s="195">
        <f>Q299*H299</f>
        <v>0</v>
      </c>
      <c r="S299" s="195">
        <v>0</v>
      </c>
      <c r="T299" s="196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7" t="s">
        <v>135</v>
      </c>
      <c r="AT299" s="197" t="s">
        <v>131</v>
      </c>
      <c r="AU299" s="197" t="s">
        <v>82</v>
      </c>
      <c r="AY299" s="16" t="s">
        <v>128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6" t="s">
        <v>80</v>
      </c>
      <c r="BK299" s="198">
        <f>ROUND(I299*H299,2)</f>
        <v>0</v>
      </c>
      <c r="BL299" s="16" t="s">
        <v>135</v>
      </c>
      <c r="BM299" s="197" t="s">
        <v>508</v>
      </c>
    </row>
    <row r="300" spans="1:65" s="2" customFormat="1" ht="19.5">
      <c r="A300" s="33"/>
      <c r="B300" s="34"/>
      <c r="C300" s="35"/>
      <c r="D300" s="199" t="s">
        <v>137</v>
      </c>
      <c r="E300" s="35"/>
      <c r="F300" s="200" t="s">
        <v>509</v>
      </c>
      <c r="G300" s="35"/>
      <c r="H300" s="35"/>
      <c r="I300" s="107"/>
      <c r="J300" s="35"/>
      <c r="K300" s="35"/>
      <c r="L300" s="38"/>
      <c r="M300" s="201"/>
      <c r="N300" s="202"/>
      <c r="O300" s="63"/>
      <c r="P300" s="63"/>
      <c r="Q300" s="63"/>
      <c r="R300" s="63"/>
      <c r="S300" s="63"/>
      <c r="T300" s="6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137</v>
      </c>
      <c r="AU300" s="16" t="s">
        <v>82</v>
      </c>
    </row>
    <row r="301" spans="1:65" s="2" customFormat="1" ht="68.25">
      <c r="A301" s="33"/>
      <c r="B301" s="34"/>
      <c r="C301" s="35"/>
      <c r="D301" s="199" t="s">
        <v>198</v>
      </c>
      <c r="E301" s="35"/>
      <c r="F301" s="224" t="s">
        <v>504</v>
      </c>
      <c r="G301" s="35"/>
      <c r="H301" s="35"/>
      <c r="I301" s="107"/>
      <c r="J301" s="35"/>
      <c r="K301" s="35"/>
      <c r="L301" s="38"/>
      <c r="M301" s="201"/>
      <c r="N301" s="202"/>
      <c r="O301" s="63"/>
      <c r="P301" s="63"/>
      <c r="Q301" s="63"/>
      <c r="R301" s="63"/>
      <c r="S301" s="63"/>
      <c r="T301" s="6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198</v>
      </c>
      <c r="AU301" s="16" t="s">
        <v>82</v>
      </c>
    </row>
    <row r="302" spans="1:65" s="2" customFormat="1" ht="16.5" customHeight="1">
      <c r="A302" s="33"/>
      <c r="B302" s="34"/>
      <c r="C302" s="186" t="s">
        <v>510</v>
      </c>
      <c r="D302" s="186" t="s">
        <v>131</v>
      </c>
      <c r="E302" s="187" t="s">
        <v>511</v>
      </c>
      <c r="F302" s="188" t="s">
        <v>512</v>
      </c>
      <c r="G302" s="189" t="s">
        <v>209</v>
      </c>
      <c r="H302" s="190">
        <v>1473.92</v>
      </c>
      <c r="I302" s="191"/>
      <c r="J302" s="192">
        <f>ROUND(I302*H302,2)</f>
        <v>0</v>
      </c>
      <c r="K302" s="188" t="s">
        <v>195</v>
      </c>
      <c r="L302" s="38"/>
      <c r="M302" s="193" t="s">
        <v>19</v>
      </c>
      <c r="N302" s="194" t="s">
        <v>43</v>
      </c>
      <c r="O302" s="63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7" t="s">
        <v>135</v>
      </c>
      <c r="AT302" s="197" t="s">
        <v>131</v>
      </c>
      <c r="AU302" s="197" t="s">
        <v>82</v>
      </c>
      <c r="AY302" s="16" t="s">
        <v>128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6" t="s">
        <v>80</v>
      </c>
      <c r="BK302" s="198">
        <f>ROUND(I302*H302,2)</f>
        <v>0</v>
      </c>
      <c r="BL302" s="16" t="s">
        <v>135</v>
      </c>
      <c r="BM302" s="197" t="s">
        <v>513</v>
      </c>
    </row>
    <row r="303" spans="1:65" s="2" customFormat="1">
      <c r="A303" s="33"/>
      <c r="B303" s="34"/>
      <c r="C303" s="35"/>
      <c r="D303" s="199" t="s">
        <v>137</v>
      </c>
      <c r="E303" s="35"/>
      <c r="F303" s="200" t="s">
        <v>514</v>
      </c>
      <c r="G303" s="35"/>
      <c r="H303" s="35"/>
      <c r="I303" s="107"/>
      <c r="J303" s="35"/>
      <c r="K303" s="35"/>
      <c r="L303" s="38"/>
      <c r="M303" s="201"/>
      <c r="N303" s="202"/>
      <c r="O303" s="63"/>
      <c r="P303" s="63"/>
      <c r="Q303" s="63"/>
      <c r="R303" s="63"/>
      <c r="S303" s="63"/>
      <c r="T303" s="6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137</v>
      </c>
      <c r="AU303" s="16" t="s">
        <v>82</v>
      </c>
    </row>
    <row r="304" spans="1:65" s="2" customFormat="1" ht="68.25">
      <c r="A304" s="33"/>
      <c r="B304" s="34"/>
      <c r="C304" s="35"/>
      <c r="D304" s="199" t="s">
        <v>198</v>
      </c>
      <c r="E304" s="35"/>
      <c r="F304" s="224" t="s">
        <v>504</v>
      </c>
      <c r="G304" s="35"/>
      <c r="H304" s="35"/>
      <c r="I304" s="107"/>
      <c r="J304" s="35"/>
      <c r="K304" s="35"/>
      <c r="L304" s="38"/>
      <c r="M304" s="201"/>
      <c r="N304" s="202"/>
      <c r="O304" s="63"/>
      <c r="P304" s="63"/>
      <c r="Q304" s="63"/>
      <c r="R304" s="63"/>
      <c r="S304" s="63"/>
      <c r="T304" s="64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198</v>
      </c>
      <c r="AU304" s="16" t="s">
        <v>82</v>
      </c>
    </row>
    <row r="305" spans="1:65" s="12" customFormat="1" ht="22.9" customHeight="1">
      <c r="B305" s="170"/>
      <c r="C305" s="171"/>
      <c r="D305" s="172" t="s">
        <v>71</v>
      </c>
      <c r="E305" s="184" t="s">
        <v>515</v>
      </c>
      <c r="F305" s="184" t="s">
        <v>516</v>
      </c>
      <c r="G305" s="171"/>
      <c r="H305" s="171"/>
      <c r="I305" s="174"/>
      <c r="J305" s="185">
        <f>BK305</f>
        <v>0</v>
      </c>
      <c r="K305" s="171"/>
      <c r="L305" s="176"/>
      <c r="M305" s="177"/>
      <c r="N305" s="178"/>
      <c r="O305" s="178"/>
      <c r="P305" s="179">
        <f>SUM(P306:P311)</f>
        <v>0</v>
      </c>
      <c r="Q305" s="178"/>
      <c r="R305" s="179">
        <f>SUM(R306:R311)</f>
        <v>0</v>
      </c>
      <c r="S305" s="178"/>
      <c r="T305" s="180">
        <f>SUM(T306:T311)</f>
        <v>0</v>
      </c>
      <c r="AR305" s="181" t="s">
        <v>80</v>
      </c>
      <c r="AT305" s="182" t="s">
        <v>71</v>
      </c>
      <c r="AU305" s="182" t="s">
        <v>80</v>
      </c>
      <c r="AY305" s="181" t="s">
        <v>128</v>
      </c>
      <c r="BK305" s="183">
        <f>SUM(BK306:BK311)</f>
        <v>0</v>
      </c>
    </row>
    <row r="306" spans="1:65" s="2" customFormat="1" ht="16.5" customHeight="1">
      <c r="A306" s="33"/>
      <c r="B306" s="34"/>
      <c r="C306" s="186" t="s">
        <v>517</v>
      </c>
      <c r="D306" s="186" t="s">
        <v>131</v>
      </c>
      <c r="E306" s="187" t="s">
        <v>518</v>
      </c>
      <c r="F306" s="188" t="s">
        <v>519</v>
      </c>
      <c r="G306" s="189" t="s">
        <v>209</v>
      </c>
      <c r="H306" s="190">
        <v>3621.46</v>
      </c>
      <c r="I306" s="191"/>
      <c r="J306" s="192">
        <f>ROUND(I306*H306,2)</f>
        <v>0</v>
      </c>
      <c r="K306" s="188" t="s">
        <v>195</v>
      </c>
      <c r="L306" s="38"/>
      <c r="M306" s="193" t="s">
        <v>19</v>
      </c>
      <c r="N306" s="194" t="s">
        <v>43</v>
      </c>
      <c r="O306" s="63"/>
      <c r="P306" s="195">
        <f>O306*H306</f>
        <v>0</v>
      </c>
      <c r="Q306" s="195">
        <v>0</v>
      </c>
      <c r="R306" s="195">
        <f>Q306*H306</f>
        <v>0</v>
      </c>
      <c r="S306" s="195">
        <v>0</v>
      </c>
      <c r="T306" s="196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7" t="s">
        <v>135</v>
      </c>
      <c r="AT306" s="197" t="s">
        <v>131</v>
      </c>
      <c r="AU306" s="197" t="s">
        <v>82</v>
      </c>
      <c r="AY306" s="16" t="s">
        <v>128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6" t="s">
        <v>80</v>
      </c>
      <c r="BK306" s="198">
        <f>ROUND(I306*H306,2)</f>
        <v>0</v>
      </c>
      <c r="BL306" s="16" t="s">
        <v>135</v>
      </c>
      <c r="BM306" s="197" t="s">
        <v>520</v>
      </c>
    </row>
    <row r="307" spans="1:65" s="2" customFormat="1">
      <c r="A307" s="33"/>
      <c r="B307" s="34"/>
      <c r="C307" s="35"/>
      <c r="D307" s="199" t="s">
        <v>137</v>
      </c>
      <c r="E307" s="35"/>
      <c r="F307" s="200" t="s">
        <v>521</v>
      </c>
      <c r="G307" s="35"/>
      <c r="H307" s="35"/>
      <c r="I307" s="107"/>
      <c r="J307" s="35"/>
      <c r="K307" s="35"/>
      <c r="L307" s="38"/>
      <c r="M307" s="201"/>
      <c r="N307" s="202"/>
      <c r="O307" s="63"/>
      <c r="P307" s="63"/>
      <c r="Q307" s="63"/>
      <c r="R307" s="63"/>
      <c r="S307" s="63"/>
      <c r="T307" s="64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137</v>
      </c>
      <c r="AU307" s="16" t="s">
        <v>82</v>
      </c>
    </row>
    <row r="308" spans="1:65" s="2" customFormat="1" ht="16.5" customHeight="1">
      <c r="A308" s="33"/>
      <c r="B308" s="34"/>
      <c r="C308" s="186" t="s">
        <v>522</v>
      </c>
      <c r="D308" s="186" t="s">
        <v>131</v>
      </c>
      <c r="E308" s="187" t="s">
        <v>523</v>
      </c>
      <c r="F308" s="188" t="s">
        <v>524</v>
      </c>
      <c r="G308" s="189" t="s">
        <v>209</v>
      </c>
      <c r="H308" s="190">
        <v>3621.46</v>
      </c>
      <c r="I308" s="191"/>
      <c r="J308" s="192">
        <f>ROUND(I308*H308,2)</f>
        <v>0</v>
      </c>
      <c r="K308" s="188" t="s">
        <v>195</v>
      </c>
      <c r="L308" s="38"/>
      <c r="M308" s="193" t="s">
        <v>19</v>
      </c>
      <c r="N308" s="194" t="s">
        <v>43</v>
      </c>
      <c r="O308" s="63"/>
      <c r="P308" s="195">
        <f>O308*H308</f>
        <v>0</v>
      </c>
      <c r="Q308" s="195">
        <v>0</v>
      </c>
      <c r="R308" s="195">
        <f>Q308*H308</f>
        <v>0</v>
      </c>
      <c r="S308" s="195">
        <v>0</v>
      </c>
      <c r="T308" s="196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7" t="s">
        <v>135</v>
      </c>
      <c r="AT308" s="197" t="s">
        <v>131</v>
      </c>
      <c r="AU308" s="197" t="s">
        <v>82</v>
      </c>
      <c r="AY308" s="16" t="s">
        <v>128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6" t="s">
        <v>80</v>
      </c>
      <c r="BK308" s="198">
        <f>ROUND(I308*H308,2)</f>
        <v>0</v>
      </c>
      <c r="BL308" s="16" t="s">
        <v>135</v>
      </c>
      <c r="BM308" s="197" t="s">
        <v>525</v>
      </c>
    </row>
    <row r="309" spans="1:65" s="2" customFormat="1" ht="19.5">
      <c r="A309" s="33"/>
      <c r="B309" s="34"/>
      <c r="C309" s="35"/>
      <c r="D309" s="199" t="s">
        <v>137</v>
      </c>
      <c r="E309" s="35"/>
      <c r="F309" s="200" t="s">
        <v>526</v>
      </c>
      <c r="G309" s="35"/>
      <c r="H309" s="35"/>
      <c r="I309" s="107"/>
      <c r="J309" s="35"/>
      <c r="K309" s="35"/>
      <c r="L309" s="38"/>
      <c r="M309" s="201"/>
      <c r="N309" s="202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137</v>
      </c>
      <c r="AU309" s="16" t="s">
        <v>82</v>
      </c>
    </row>
    <row r="310" spans="1:65" s="2" customFormat="1" ht="16.5" customHeight="1">
      <c r="A310" s="33"/>
      <c r="B310" s="34"/>
      <c r="C310" s="186" t="s">
        <v>527</v>
      </c>
      <c r="D310" s="186" t="s">
        <v>131</v>
      </c>
      <c r="E310" s="187" t="s">
        <v>528</v>
      </c>
      <c r="F310" s="188" t="s">
        <v>529</v>
      </c>
      <c r="G310" s="189" t="s">
        <v>209</v>
      </c>
      <c r="H310" s="190">
        <v>3621.46</v>
      </c>
      <c r="I310" s="191"/>
      <c r="J310" s="192">
        <f>ROUND(I310*H310,2)</f>
        <v>0</v>
      </c>
      <c r="K310" s="188" t="s">
        <v>195</v>
      </c>
      <c r="L310" s="38"/>
      <c r="M310" s="193" t="s">
        <v>19</v>
      </c>
      <c r="N310" s="194" t="s">
        <v>43</v>
      </c>
      <c r="O310" s="63"/>
      <c r="P310" s="195">
        <f>O310*H310</f>
        <v>0</v>
      </c>
      <c r="Q310" s="195">
        <v>0</v>
      </c>
      <c r="R310" s="195">
        <f>Q310*H310</f>
        <v>0</v>
      </c>
      <c r="S310" s="195">
        <v>0</v>
      </c>
      <c r="T310" s="196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7" t="s">
        <v>135</v>
      </c>
      <c r="AT310" s="197" t="s">
        <v>131</v>
      </c>
      <c r="AU310" s="197" t="s">
        <v>82</v>
      </c>
      <c r="AY310" s="16" t="s">
        <v>128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6" t="s">
        <v>80</v>
      </c>
      <c r="BK310" s="198">
        <f>ROUND(I310*H310,2)</f>
        <v>0</v>
      </c>
      <c r="BL310" s="16" t="s">
        <v>135</v>
      </c>
      <c r="BM310" s="197" t="s">
        <v>530</v>
      </c>
    </row>
    <row r="311" spans="1:65" s="2" customFormat="1" ht="19.5">
      <c r="A311" s="33"/>
      <c r="B311" s="34"/>
      <c r="C311" s="35"/>
      <c r="D311" s="199" t="s">
        <v>137</v>
      </c>
      <c r="E311" s="35"/>
      <c r="F311" s="200" t="s">
        <v>531</v>
      </c>
      <c r="G311" s="35"/>
      <c r="H311" s="35"/>
      <c r="I311" s="107"/>
      <c r="J311" s="35"/>
      <c r="K311" s="35"/>
      <c r="L311" s="38"/>
      <c r="M311" s="201"/>
      <c r="N311" s="202"/>
      <c r="O311" s="63"/>
      <c r="P311" s="63"/>
      <c r="Q311" s="63"/>
      <c r="R311" s="63"/>
      <c r="S311" s="63"/>
      <c r="T311" s="64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137</v>
      </c>
      <c r="AU311" s="16" t="s">
        <v>82</v>
      </c>
    </row>
    <row r="312" spans="1:65" s="12" customFormat="1" ht="25.9" customHeight="1">
      <c r="B312" s="170"/>
      <c r="C312" s="171"/>
      <c r="D312" s="172" t="s">
        <v>71</v>
      </c>
      <c r="E312" s="173" t="s">
        <v>532</v>
      </c>
      <c r="F312" s="173" t="s">
        <v>533</v>
      </c>
      <c r="G312" s="171"/>
      <c r="H312" s="171"/>
      <c r="I312" s="174"/>
      <c r="J312" s="175">
        <f>BK312</f>
        <v>0</v>
      </c>
      <c r="K312" s="171"/>
      <c r="L312" s="176"/>
      <c r="M312" s="177"/>
      <c r="N312" s="178"/>
      <c r="O312" s="178"/>
      <c r="P312" s="179">
        <f>SUM(P313:P335)</f>
        <v>0</v>
      </c>
      <c r="Q312" s="178"/>
      <c r="R312" s="179">
        <f>SUM(R313:R335)</f>
        <v>0</v>
      </c>
      <c r="S312" s="178"/>
      <c r="T312" s="180">
        <f>SUM(T313:T335)</f>
        <v>0</v>
      </c>
      <c r="AR312" s="181" t="s">
        <v>200</v>
      </c>
      <c r="AT312" s="182" t="s">
        <v>71</v>
      </c>
      <c r="AU312" s="182" t="s">
        <v>72</v>
      </c>
      <c r="AY312" s="181" t="s">
        <v>128</v>
      </c>
      <c r="BK312" s="183">
        <f>SUM(BK313:BK335)</f>
        <v>0</v>
      </c>
    </row>
    <row r="313" spans="1:65" s="2" customFormat="1" ht="16.5" customHeight="1">
      <c r="A313" s="33"/>
      <c r="B313" s="34"/>
      <c r="C313" s="186" t="s">
        <v>534</v>
      </c>
      <c r="D313" s="186" t="s">
        <v>131</v>
      </c>
      <c r="E313" s="187" t="s">
        <v>535</v>
      </c>
      <c r="F313" s="188" t="s">
        <v>536</v>
      </c>
      <c r="G313" s="189" t="s">
        <v>537</v>
      </c>
      <c r="H313" s="190">
        <v>1</v>
      </c>
      <c r="I313" s="191"/>
      <c r="J313" s="192">
        <f>ROUND(I313*H313,2)</f>
        <v>0</v>
      </c>
      <c r="K313" s="188" t="s">
        <v>19</v>
      </c>
      <c r="L313" s="38"/>
      <c r="M313" s="193" t="s">
        <v>19</v>
      </c>
      <c r="N313" s="194" t="s">
        <v>43</v>
      </c>
      <c r="O313" s="63"/>
      <c r="P313" s="195">
        <f>O313*H313</f>
        <v>0</v>
      </c>
      <c r="Q313" s="195">
        <v>0</v>
      </c>
      <c r="R313" s="195">
        <f>Q313*H313</f>
        <v>0</v>
      </c>
      <c r="S313" s="195">
        <v>0</v>
      </c>
      <c r="T313" s="196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7" t="s">
        <v>538</v>
      </c>
      <c r="AT313" s="197" t="s">
        <v>131</v>
      </c>
      <c r="AU313" s="197" t="s">
        <v>80</v>
      </c>
      <c r="AY313" s="16" t="s">
        <v>128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6" t="s">
        <v>80</v>
      </c>
      <c r="BK313" s="198">
        <f>ROUND(I313*H313,2)</f>
        <v>0</v>
      </c>
      <c r="BL313" s="16" t="s">
        <v>538</v>
      </c>
      <c r="BM313" s="197" t="s">
        <v>539</v>
      </c>
    </row>
    <row r="314" spans="1:65" s="2" customFormat="1">
      <c r="A314" s="33"/>
      <c r="B314" s="34"/>
      <c r="C314" s="35"/>
      <c r="D314" s="199" t="s">
        <v>137</v>
      </c>
      <c r="E314" s="35"/>
      <c r="F314" s="200" t="s">
        <v>536</v>
      </c>
      <c r="G314" s="35"/>
      <c r="H314" s="35"/>
      <c r="I314" s="107"/>
      <c r="J314" s="35"/>
      <c r="K314" s="35"/>
      <c r="L314" s="38"/>
      <c r="M314" s="201"/>
      <c r="N314" s="202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137</v>
      </c>
      <c r="AU314" s="16" t="s">
        <v>80</v>
      </c>
    </row>
    <row r="315" spans="1:65" s="2" customFormat="1" ht="16.5" customHeight="1">
      <c r="A315" s="33"/>
      <c r="B315" s="34"/>
      <c r="C315" s="186" t="s">
        <v>540</v>
      </c>
      <c r="D315" s="186" t="s">
        <v>131</v>
      </c>
      <c r="E315" s="187" t="s">
        <v>541</v>
      </c>
      <c r="F315" s="188" t="s">
        <v>542</v>
      </c>
      <c r="G315" s="189" t="s">
        <v>537</v>
      </c>
      <c r="H315" s="190">
        <v>1</v>
      </c>
      <c r="I315" s="191"/>
      <c r="J315" s="192">
        <f>ROUND(I315*H315,2)</f>
        <v>0</v>
      </c>
      <c r="K315" s="188" t="s">
        <v>19</v>
      </c>
      <c r="L315" s="38"/>
      <c r="M315" s="193" t="s">
        <v>19</v>
      </c>
      <c r="N315" s="194" t="s">
        <v>43</v>
      </c>
      <c r="O315" s="63"/>
      <c r="P315" s="195">
        <f>O315*H315</f>
        <v>0</v>
      </c>
      <c r="Q315" s="195">
        <v>0</v>
      </c>
      <c r="R315" s="195">
        <f>Q315*H315</f>
        <v>0</v>
      </c>
      <c r="S315" s="195">
        <v>0</v>
      </c>
      <c r="T315" s="196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7" t="s">
        <v>538</v>
      </c>
      <c r="AT315" s="197" t="s">
        <v>131</v>
      </c>
      <c r="AU315" s="197" t="s">
        <v>80</v>
      </c>
      <c r="AY315" s="16" t="s">
        <v>128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6" t="s">
        <v>80</v>
      </c>
      <c r="BK315" s="198">
        <f>ROUND(I315*H315,2)</f>
        <v>0</v>
      </c>
      <c r="BL315" s="16" t="s">
        <v>538</v>
      </c>
      <c r="BM315" s="197" t="s">
        <v>543</v>
      </c>
    </row>
    <row r="316" spans="1:65" s="2" customFormat="1">
      <c r="A316" s="33"/>
      <c r="B316" s="34"/>
      <c r="C316" s="35"/>
      <c r="D316" s="199" t="s">
        <v>137</v>
      </c>
      <c r="E316" s="35"/>
      <c r="F316" s="200" t="s">
        <v>542</v>
      </c>
      <c r="G316" s="35"/>
      <c r="H316" s="35"/>
      <c r="I316" s="107"/>
      <c r="J316" s="35"/>
      <c r="K316" s="35"/>
      <c r="L316" s="38"/>
      <c r="M316" s="201"/>
      <c r="N316" s="202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137</v>
      </c>
      <c r="AU316" s="16" t="s">
        <v>80</v>
      </c>
    </row>
    <row r="317" spans="1:65" s="2" customFormat="1" ht="16.5" customHeight="1">
      <c r="A317" s="33"/>
      <c r="B317" s="34"/>
      <c r="C317" s="186" t="s">
        <v>544</v>
      </c>
      <c r="D317" s="186" t="s">
        <v>131</v>
      </c>
      <c r="E317" s="187" t="s">
        <v>545</v>
      </c>
      <c r="F317" s="188" t="s">
        <v>546</v>
      </c>
      <c r="G317" s="189" t="s">
        <v>537</v>
      </c>
      <c r="H317" s="190">
        <v>1</v>
      </c>
      <c r="I317" s="191"/>
      <c r="J317" s="192">
        <f>ROUND(I317*H317,2)</f>
        <v>0</v>
      </c>
      <c r="K317" s="188" t="s">
        <v>19</v>
      </c>
      <c r="L317" s="38"/>
      <c r="M317" s="193" t="s">
        <v>19</v>
      </c>
      <c r="N317" s="194" t="s">
        <v>43</v>
      </c>
      <c r="O317" s="63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7" t="s">
        <v>538</v>
      </c>
      <c r="AT317" s="197" t="s">
        <v>131</v>
      </c>
      <c r="AU317" s="197" t="s">
        <v>80</v>
      </c>
      <c r="AY317" s="16" t="s">
        <v>128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6" t="s">
        <v>80</v>
      </c>
      <c r="BK317" s="198">
        <f>ROUND(I317*H317,2)</f>
        <v>0</v>
      </c>
      <c r="BL317" s="16" t="s">
        <v>538</v>
      </c>
      <c r="BM317" s="197" t="s">
        <v>547</v>
      </c>
    </row>
    <row r="318" spans="1:65" s="2" customFormat="1">
      <c r="A318" s="33"/>
      <c r="B318" s="34"/>
      <c r="C318" s="35"/>
      <c r="D318" s="199" t="s">
        <v>137</v>
      </c>
      <c r="E318" s="35"/>
      <c r="F318" s="200" t="s">
        <v>546</v>
      </c>
      <c r="G318" s="35"/>
      <c r="H318" s="35"/>
      <c r="I318" s="107"/>
      <c r="J318" s="35"/>
      <c r="K318" s="35"/>
      <c r="L318" s="38"/>
      <c r="M318" s="201"/>
      <c r="N318" s="202"/>
      <c r="O318" s="63"/>
      <c r="P318" s="63"/>
      <c r="Q318" s="63"/>
      <c r="R318" s="63"/>
      <c r="S318" s="63"/>
      <c r="T318" s="64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137</v>
      </c>
      <c r="AU318" s="16" t="s">
        <v>80</v>
      </c>
    </row>
    <row r="319" spans="1:65" s="2" customFormat="1" ht="16.5" customHeight="1">
      <c r="A319" s="33"/>
      <c r="B319" s="34"/>
      <c r="C319" s="186" t="s">
        <v>548</v>
      </c>
      <c r="D319" s="186" t="s">
        <v>131</v>
      </c>
      <c r="E319" s="187" t="s">
        <v>549</v>
      </c>
      <c r="F319" s="188" t="s">
        <v>550</v>
      </c>
      <c r="G319" s="189" t="s">
        <v>537</v>
      </c>
      <c r="H319" s="190">
        <v>1</v>
      </c>
      <c r="I319" s="191"/>
      <c r="J319" s="192">
        <f>ROUND(I319*H319,2)</f>
        <v>0</v>
      </c>
      <c r="K319" s="188" t="s">
        <v>19</v>
      </c>
      <c r="L319" s="38"/>
      <c r="M319" s="193" t="s">
        <v>19</v>
      </c>
      <c r="N319" s="194" t="s">
        <v>43</v>
      </c>
      <c r="O319" s="63"/>
      <c r="P319" s="195">
        <f>O319*H319</f>
        <v>0</v>
      </c>
      <c r="Q319" s="195">
        <v>0</v>
      </c>
      <c r="R319" s="195">
        <f>Q319*H319</f>
        <v>0</v>
      </c>
      <c r="S319" s="195">
        <v>0</v>
      </c>
      <c r="T319" s="196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7" t="s">
        <v>538</v>
      </c>
      <c r="AT319" s="197" t="s">
        <v>131</v>
      </c>
      <c r="AU319" s="197" t="s">
        <v>80</v>
      </c>
      <c r="AY319" s="16" t="s">
        <v>128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6" t="s">
        <v>80</v>
      </c>
      <c r="BK319" s="198">
        <f>ROUND(I319*H319,2)</f>
        <v>0</v>
      </c>
      <c r="BL319" s="16" t="s">
        <v>538</v>
      </c>
      <c r="BM319" s="197" t="s">
        <v>551</v>
      </c>
    </row>
    <row r="320" spans="1:65" s="2" customFormat="1">
      <c r="A320" s="33"/>
      <c r="B320" s="34"/>
      <c r="C320" s="35"/>
      <c r="D320" s="199" t="s">
        <v>137</v>
      </c>
      <c r="E320" s="35"/>
      <c r="F320" s="200" t="s">
        <v>550</v>
      </c>
      <c r="G320" s="35"/>
      <c r="H320" s="35"/>
      <c r="I320" s="107"/>
      <c r="J320" s="35"/>
      <c r="K320" s="35"/>
      <c r="L320" s="38"/>
      <c r="M320" s="201"/>
      <c r="N320" s="202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137</v>
      </c>
      <c r="AU320" s="16" t="s">
        <v>80</v>
      </c>
    </row>
    <row r="321" spans="1:65" s="13" customFormat="1">
      <c r="B321" s="203"/>
      <c r="C321" s="204"/>
      <c r="D321" s="199" t="s">
        <v>138</v>
      </c>
      <c r="E321" s="205" t="s">
        <v>19</v>
      </c>
      <c r="F321" s="206" t="s">
        <v>552</v>
      </c>
      <c r="G321" s="204"/>
      <c r="H321" s="207">
        <v>1</v>
      </c>
      <c r="I321" s="208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138</v>
      </c>
      <c r="AU321" s="213" t="s">
        <v>80</v>
      </c>
      <c r="AV321" s="13" t="s">
        <v>82</v>
      </c>
      <c r="AW321" s="13" t="s">
        <v>33</v>
      </c>
      <c r="AX321" s="13" t="s">
        <v>80</v>
      </c>
      <c r="AY321" s="213" t="s">
        <v>128</v>
      </c>
    </row>
    <row r="322" spans="1:65" s="2" customFormat="1" ht="16.5" customHeight="1">
      <c r="A322" s="33"/>
      <c r="B322" s="34"/>
      <c r="C322" s="186" t="s">
        <v>553</v>
      </c>
      <c r="D322" s="186" t="s">
        <v>131</v>
      </c>
      <c r="E322" s="187" t="s">
        <v>554</v>
      </c>
      <c r="F322" s="188" t="s">
        <v>555</v>
      </c>
      <c r="G322" s="189" t="s">
        <v>537</v>
      </c>
      <c r="H322" s="190">
        <v>1</v>
      </c>
      <c r="I322" s="191"/>
      <c r="J322" s="192">
        <f>ROUND(I322*H322,2)</f>
        <v>0</v>
      </c>
      <c r="K322" s="188" t="s">
        <v>19</v>
      </c>
      <c r="L322" s="38"/>
      <c r="M322" s="193" t="s">
        <v>19</v>
      </c>
      <c r="N322" s="194" t="s">
        <v>43</v>
      </c>
      <c r="O322" s="63"/>
      <c r="P322" s="195">
        <f>O322*H322</f>
        <v>0</v>
      </c>
      <c r="Q322" s="195">
        <v>0</v>
      </c>
      <c r="R322" s="195">
        <f>Q322*H322</f>
        <v>0</v>
      </c>
      <c r="S322" s="195">
        <v>0</v>
      </c>
      <c r="T322" s="196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7" t="s">
        <v>538</v>
      </c>
      <c r="AT322" s="197" t="s">
        <v>131</v>
      </c>
      <c r="AU322" s="197" t="s">
        <v>80</v>
      </c>
      <c r="AY322" s="16" t="s">
        <v>128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16" t="s">
        <v>80</v>
      </c>
      <c r="BK322" s="198">
        <f>ROUND(I322*H322,2)</f>
        <v>0</v>
      </c>
      <c r="BL322" s="16" t="s">
        <v>538</v>
      </c>
      <c r="BM322" s="197" t="s">
        <v>556</v>
      </c>
    </row>
    <row r="323" spans="1:65" s="2" customFormat="1">
      <c r="A323" s="33"/>
      <c r="B323" s="34"/>
      <c r="C323" s="35"/>
      <c r="D323" s="199" t="s">
        <v>137</v>
      </c>
      <c r="E323" s="35"/>
      <c r="F323" s="200" t="s">
        <v>555</v>
      </c>
      <c r="G323" s="35"/>
      <c r="H323" s="35"/>
      <c r="I323" s="107"/>
      <c r="J323" s="35"/>
      <c r="K323" s="35"/>
      <c r="L323" s="38"/>
      <c r="M323" s="201"/>
      <c r="N323" s="202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137</v>
      </c>
      <c r="AU323" s="16" t="s">
        <v>80</v>
      </c>
    </row>
    <row r="324" spans="1:65" s="2" customFormat="1" ht="16.5" customHeight="1">
      <c r="A324" s="33"/>
      <c r="B324" s="34"/>
      <c r="C324" s="186" t="s">
        <v>557</v>
      </c>
      <c r="D324" s="186" t="s">
        <v>131</v>
      </c>
      <c r="E324" s="187" t="s">
        <v>558</v>
      </c>
      <c r="F324" s="188" t="s">
        <v>559</v>
      </c>
      <c r="G324" s="189" t="s">
        <v>537</v>
      </c>
      <c r="H324" s="190">
        <v>1</v>
      </c>
      <c r="I324" s="191"/>
      <c r="J324" s="192">
        <f>ROUND(I324*H324,2)</f>
        <v>0</v>
      </c>
      <c r="K324" s="188" t="s">
        <v>19</v>
      </c>
      <c r="L324" s="38"/>
      <c r="M324" s="193" t="s">
        <v>19</v>
      </c>
      <c r="N324" s="194" t="s">
        <v>43</v>
      </c>
      <c r="O324" s="63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7" t="s">
        <v>538</v>
      </c>
      <c r="AT324" s="197" t="s">
        <v>131</v>
      </c>
      <c r="AU324" s="197" t="s">
        <v>80</v>
      </c>
      <c r="AY324" s="16" t="s">
        <v>128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6" t="s">
        <v>80</v>
      </c>
      <c r="BK324" s="198">
        <f>ROUND(I324*H324,2)</f>
        <v>0</v>
      </c>
      <c r="BL324" s="16" t="s">
        <v>538</v>
      </c>
      <c r="BM324" s="197" t="s">
        <v>560</v>
      </c>
    </row>
    <row r="325" spans="1:65" s="2" customFormat="1">
      <c r="A325" s="33"/>
      <c r="B325" s="34"/>
      <c r="C325" s="35"/>
      <c r="D325" s="199" t="s">
        <v>137</v>
      </c>
      <c r="E325" s="35"/>
      <c r="F325" s="200" t="s">
        <v>559</v>
      </c>
      <c r="G325" s="35"/>
      <c r="H325" s="35"/>
      <c r="I325" s="107"/>
      <c r="J325" s="35"/>
      <c r="K325" s="35"/>
      <c r="L325" s="38"/>
      <c r="M325" s="201"/>
      <c r="N325" s="202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137</v>
      </c>
      <c r="AU325" s="16" t="s">
        <v>80</v>
      </c>
    </row>
    <row r="326" spans="1:65" s="2" customFormat="1" ht="16.5" customHeight="1">
      <c r="A326" s="33"/>
      <c r="B326" s="34"/>
      <c r="C326" s="186" t="s">
        <v>561</v>
      </c>
      <c r="D326" s="186" t="s">
        <v>131</v>
      </c>
      <c r="E326" s="187" t="s">
        <v>562</v>
      </c>
      <c r="F326" s="188" t="s">
        <v>563</v>
      </c>
      <c r="G326" s="189" t="s">
        <v>537</v>
      </c>
      <c r="H326" s="190">
        <v>1</v>
      </c>
      <c r="I326" s="191"/>
      <c r="J326" s="192">
        <f>ROUND(I326*H326,2)</f>
        <v>0</v>
      </c>
      <c r="K326" s="188" t="s">
        <v>19</v>
      </c>
      <c r="L326" s="38"/>
      <c r="M326" s="193" t="s">
        <v>19</v>
      </c>
      <c r="N326" s="194" t="s">
        <v>43</v>
      </c>
      <c r="O326" s="63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7" t="s">
        <v>538</v>
      </c>
      <c r="AT326" s="197" t="s">
        <v>131</v>
      </c>
      <c r="AU326" s="197" t="s">
        <v>80</v>
      </c>
      <c r="AY326" s="16" t="s">
        <v>128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6" t="s">
        <v>80</v>
      </c>
      <c r="BK326" s="198">
        <f>ROUND(I326*H326,2)</f>
        <v>0</v>
      </c>
      <c r="BL326" s="16" t="s">
        <v>538</v>
      </c>
      <c r="BM326" s="197" t="s">
        <v>564</v>
      </c>
    </row>
    <row r="327" spans="1:65" s="2" customFormat="1">
      <c r="A327" s="33"/>
      <c r="B327" s="34"/>
      <c r="C327" s="35"/>
      <c r="D327" s="199" t="s">
        <v>137</v>
      </c>
      <c r="E327" s="35"/>
      <c r="F327" s="200" t="s">
        <v>563</v>
      </c>
      <c r="G327" s="35"/>
      <c r="H327" s="35"/>
      <c r="I327" s="107"/>
      <c r="J327" s="35"/>
      <c r="K327" s="35"/>
      <c r="L327" s="38"/>
      <c r="M327" s="201"/>
      <c r="N327" s="202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137</v>
      </c>
      <c r="AU327" s="16" t="s">
        <v>80</v>
      </c>
    </row>
    <row r="328" spans="1:65" s="2" customFormat="1" ht="16.5" customHeight="1">
      <c r="A328" s="33"/>
      <c r="B328" s="34"/>
      <c r="C328" s="186" t="s">
        <v>565</v>
      </c>
      <c r="D328" s="186" t="s">
        <v>131</v>
      </c>
      <c r="E328" s="187" t="s">
        <v>566</v>
      </c>
      <c r="F328" s="188" t="s">
        <v>567</v>
      </c>
      <c r="G328" s="189" t="s">
        <v>537</v>
      </c>
      <c r="H328" s="190">
        <v>1</v>
      </c>
      <c r="I328" s="191"/>
      <c r="J328" s="192">
        <f>ROUND(I328*H328,2)</f>
        <v>0</v>
      </c>
      <c r="K328" s="188" t="s">
        <v>19</v>
      </c>
      <c r="L328" s="38"/>
      <c r="M328" s="193" t="s">
        <v>19</v>
      </c>
      <c r="N328" s="194" t="s">
        <v>43</v>
      </c>
      <c r="O328" s="63"/>
      <c r="P328" s="195">
        <f>O328*H328</f>
        <v>0</v>
      </c>
      <c r="Q328" s="195">
        <v>0</v>
      </c>
      <c r="R328" s="195">
        <f>Q328*H328</f>
        <v>0</v>
      </c>
      <c r="S328" s="195">
        <v>0</v>
      </c>
      <c r="T328" s="196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7" t="s">
        <v>538</v>
      </c>
      <c r="AT328" s="197" t="s">
        <v>131</v>
      </c>
      <c r="AU328" s="197" t="s">
        <v>80</v>
      </c>
      <c r="AY328" s="16" t="s">
        <v>128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16" t="s">
        <v>80</v>
      </c>
      <c r="BK328" s="198">
        <f>ROUND(I328*H328,2)</f>
        <v>0</v>
      </c>
      <c r="BL328" s="16" t="s">
        <v>538</v>
      </c>
      <c r="BM328" s="197" t="s">
        <v>568</v>
      </c>
    </row>
    <row r="329" spans="1:65" s="2" customFormat="1">
      <c r="A329" s="33"/>
      <c r="B329" s="34"/>
      <c r="C329" s="35"/>
      <c r="D329" s="199" t="s">
        <v>137</v>
      </c>
      <c r="E329" s="35"/>
      <c r="F329" s="200" t="s">
        <v>567</v>
      </c>
      <c r="G329" s="35"/>
      <c r="H329" s="35"/>
      <c r="I329" s="107"/>
      <c r="J329" s="35"/>
      <c r="K329" s="35"/>
      <c r="L329" s="38"/>
      <c r="M329" s="201"/>
      <c r="N329" s="202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137</v>
      </c>
      <c r="AU329" s="16" t="s">
        <v>80</v>
      </c>
    </row>
    <row r="330" spans="1:65" s="13" customFormat="1">
      <c r="B330" s="203"/>
      <c r="C330" s="204"/>
      <c r="D330" s="199" t="s">
        <v>138</v>
      </c>
      <c r="E330" s="205" t="s">
        <v>19</v>
      </c>
      <c r="F330" s="206" t="s">
        <v>569</v>
      </c>
      <c r="G330" s="204"/>
      <c r="H330" s="207">
        <v>1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138</v>
      </c>
      <c r="AU330" s="213" t="s">
        <v>80</v>
      </c>
      <c r="AV330" s="13" t="s">
        <v>82</v>
      </c>
      <c r="AW330" s="13" t="s">
        <v>33</v>
      </c>
      <c r="AX330" s="13" t="s">
        <v>80</v>
      </c>
      <c r="AY330" s="213" t="s">
        <v>128</v>
      </c>
    </row>
    <row r="331" spans="1:65" s="2" customFormat="1" ht="16.5" customHeight="1">
      <c r="A331" s="33"/>
      <c r="B331" s="34"/>
      <c r="C331" s="186" t="s">
        <v>570</v>
      </c>
      <c r="D331" s="186" t="s">
        <v>131</v>
      </c>
      <c r="E331" s="187" t="s">
        <v>571</v>
      </c>
      <c r="F331" s="188" t="s">
        <v>572</v>
      </c>
      <c r="G331" s="189" t="s">
        <v>194</v>
      </c>
      <c r="H331" s="190">
        <v>5</v>
      </c>
      <c r="I331" s="191"/>
      <c r="J331" s="192">
        <f>ROUND(I331*H331,2)</f>
        <v>0</v>
      </c>
      <c r="K331" s="188" t="s">
        <v>19</v>
      </c>
      <c r="L331" s="38"/>
      <c r="M331" s="193" t="s">
        <v>19</v>
      </c>
      <c r="N331" s="194" t="s">
        <v>43</v>
      </c>
      <c r="O331" s="63"/>
      <c r="P331" s="195">
        <f>O331*H331</f>
        <v>0</v>
      </c>
      <c r="Q331" s="195">
        <v>0</v>
      </c>
      <c r="R331" s="195">
        <f>Q331*H331</f>
        <v>0</v>
      </c>
      <c r="S331" s="195">
        <v>0</v>
      </c>
      <c r="T331" s="196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7" t="s">
        <v>538</v>
      </c>
      <c r="AT331" s="197" t="s">
        <v>131</v>
      </c>
      <c r="AU331" s="197" t="s">
        <v>80</v>
      </c>
      <c r="AY331" s="16" t="s">
        <v>128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6" t="s">
        <v>80</v>
      </c>
      <c r="BK331" s="198">
        <f>ROUND(I331*H331,2)</f>
        <v>0</v>
      </c>
      <c r="BL331" s="16" t="s">
        <v>538</v>
      </c>
      <c r="BM331" s="197" t="s">
        <v>573</v>
      </c>
    </row>
    <row r="332" spans="1:65" s="2" customFormat="1">
      <c r="A332" s="33"/>
      <c r="B332" s="34"/>
      <c r="C332" s="35"/>
      <c r="D332" s="199" t="s">
        <v>137</v>
      </c>
      <c r="E332" s="35"/>
      <c r="F332" s="200" t="s">
        <v>572</v>
      </c>
      <c r="G332" s="35"/>
      <c r="H332" s="35"/>
      <c r="I332" s="107"/>
      <c r="J332" s="35"/>
      <c r="K332" s="35"/>
      <c r="L332" s="38"/>
      <c r="M332" s="201"/>
      <c r="N332" s="202"/>
      <c r="O332" s="63"/>
      <c r="P332" s="63"/>
      <c r="Q332" s="63"/>
      <c r="R332" s="63"/>
      <c r="S332" s="63"/>
      <c r="T332" s="64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137</v>
      </c>
      <c r="AU332" s="16" t="s">
        <v>80</v>
      </c>
    </row>
    <row r="333" spans="1:65" s="2" customFormat="1" ht="16.5" customHeight="1">
      <c r="A333" s="33"/>
      <c r="B333" s="34"/>
      <c r="C333" s="186" t="s">
        <v>574</v>
      </c>
      <c r="D333" s="186" t="s">
        <v>131</v>
      </c>
      <c r="E333" s="187" t="s">
        <v>575</v>
      </c>
      <c r="F333" s="188" t="s">
        <v>576</v>
      </c>
      <c r="G333" s="189" t="s">
        <v>537</v>
      </c>
      <c r="H333" s="190">
        <v>1</v>
      </c>
      <c r="I333" s="191"/>
      <c r="J333" s="192">
        <f>ROUND(I333*H333,2)</f>
        <v>0</v>
      </c>
      <c r="K333" s="188" t="s">
        <v>19</v>
      </c>
      <c r="L333" s="38"/>
      <c r="M333" s="193" t="s">
        <v>19</v>
      </c>
      <c r="N333" s="194" t="s">
        <v>43</v>
      </c>
      <c r="O333" s="63"/>
      <c r="P333" s="195">
        <f>O333*H333</f>
        <v>0</v>
      </c>
      <c r="Q333" s="195">
        <v>0</v>
      </c>
      <c r="R333" s="195">
        <f>Q333*H333</f>
        <v>0</v>
      </c>
      <c r="S333" s="195">
        <v>0</v>
      </c>
      <c r="T333" s="196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7" t="s">
        <v>538</v>
      </c>
      <c r="AT333" s="197" t="s">
        <v>131</v>
      </c>
      <c r="AU333" s="197" t="s">
        <v>80</v>
      </c>
      <c r="AY333" s="16" t="s">
        <v>128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6" t="s">
        <v>80</v>
      </c>
      <c r="BK333" s="198">
        <f>ROUND(I333*H333,2)</f>
        <v>0</v>
      </c>
      <c r="BL333" s="16" t="s">
        <v>538</v>
      </c>
      <c r="BM333" s="197" t="s">
        <v>577</v>
      </c>
    </row>
    <row r="334" spans="1:65" s="2" customFormat="1">
      <c r="A334" s="33"/>
      <c r="B334" s="34"/>
      <c r="C334" s="35"/>
      <c r="D334" s="199" t="s">
        <v>137</v>
      </c>
      <c r="E334" s="35"/>
      <c r="F334" s="200" t="s">
        <v>576</v>
      </c>
      <c r="G334" s="35"/>
      <c r="H334" s="35"/>
      <c r="I334" s="107"/>
      <c r="J334" s="35"/>
      <c r="K334" s="35"/>
      <c r="L334" s="38"/>
      <c r="M334" s="201"/>
      <c r="N334" s="202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137</v>
      </c>
      <c r="AU334" s="16" t="s">
        <v>80</v>
      </c>
    </row>
    <row r="335" spans="1:65" s="13" customFormat="1">
      <c r="B335" s="203"/>
      <c r="C335" s="204"/>
      <c r="D335" s="199" t="s">
        <v>138</v>
      </c>
      <c r="E335" s="205" t="s">
        <v>19</v>
      </c>
      <c r="F335" s="206" t="s">
        <v>578</v>
      </c>
      <c r="G335" s="204"/>
      <c r="H335" s="207">
        <v>1</v>
      </c>
      <c r="I335" s="208"/>
      <c r="J335" s="204"/>
      <c r="K335" s="204"/>
      <c r="L335" s="209"/>
      <c r="M335" s="225"/>
      <c r="N335" s="226"/>
      <c r="O335" s="226"/>
      <c r="P335" s="226"/>
      <c r="Q335" s="226"/>
      <c r="R335" s="226"/>
      <c r="S335" s="226"/>
      <c r="T335" s="227"/>
      <c r="AT335" s="213" t="s">
        <v>138</v>
      </c>
      <c r="AU335" s="213" t="s">
        <v>80</v>
      </c>
      <c r="AV335" s="13" t="s">
        <v>82</v>
      </c>
      <c r="AW335" s="13" t="s">
        <v>33</v>
      </c>
      <c r="AX335" s="13" t="s">
        <v>80</v>
      </c>
      <c r="AY335" s="213" t="s">
        <v>128</v>
      </c>
    </row>
    <row r="336" spans="1:65" s="2" customFormat="1" ht="6.95" customHeight="1">
      <c r="A336" s="33"/>
      <c r="B336" s="46"/>
      <c r="C336" s="47"/>
      <c r="D336" s="47"/>
      <c r="E336" s="47"/>
      <c r="F336" s="47"/>
      <c r="G336" s="47"/>
      <c r="H336" s="47"/>
      <c r="I336" s="135"/>
      <c r="J336" s="47"/>
      <c r="K336" s="47"/>
      <c r="L336" s="38"/>
      <c r="M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</row>
  </sheetData>
  <sheetProtection algorithmName="SHA-512" hashValue="6tJK5LjWj/H83L9VgxGBRPqa5s9T39c+jPVJE4k/3dDT3ehKkweu5ZSZ5GJZufya5PuNqu4W+yy+MWeJD1OD5Q==" saltValue="KI1XWxeSBdH/snq0uxhYLp/Hn54GS5WJE7QbkgIhjrfE8s1lTXRK4bcL//i+dBQZZDBFCFb7S9zPmNHkcjbDkQ==" spinCount="100000" sheet="1" objects="1" scenarios="1" formatColumns="0" formatRows="0" autoFilter="0"/>
  <autoFilter ref="C86:K335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6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5" customHeight="1">
      <c r="B4" s="19"/>
      <c r="D4" s="104" t="s">
        <v>98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53" t="str">
        <f>'Rekapitulace stavby'!K6</f>
        <v>Rekonstrukce komunikace Seifertova a stavební úpravy propojky k ulici Vančurova, Lanškroun</v>
      </c>
      <c r="F7" s="354"/>
      <c r="G7" s="354"/>
      <c r="H7" s="354"/>
      <c r="I7" s="100"/>
      <c r="L7" s="19"/>
    </row>
    <row r="8" spans="1:46" s="2" customFormat="1" ht="12" customHeight="1">
      <c r="A8" s="33"/>
      <c r="B8" s="38"/>
      <c r="C8" s="33"/>
      <c r="D8" s="106" t="s">
        <v>99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5" t="s">
        <v>579</v>
      </c>
      <c r="F9" s="356"/>
      <c r="G9" s="356"/>
      <c r="H9" s="356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12. 3. 2021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7" t="str">
        <f>'Rekapitulace stavby'!E14</f>
        <v>Vyplň údaj</v>
      </c>
      <c r="F18" s="358"/>
      <c r="G18" s="358"/>
      <c r="H18" s="358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9" t="s">
        <v>19</v>
      </c>
      <c r="F27" s="359"/>
      <c r="G27" s="359"/>
      <c r="H27" s="359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ROUND(J87,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42</v>
      </c>
      <c r="E33" s="106" t="s">
        <v>43</v>
      </c>
      <c r="F33" s="123">
        <f>ROUND((SUM(BE87:BE333)),  2)</f>
        <v>0</v>
      </c>
      <c r="G33" s="33"/>
      <c r="H33" s="33"/>
      <c r="I33" s="124">
        <v>0.21</v>
      </c>
      <c r="J33" s="123">
        <f>ROUND(((SUM(BE87:BE333))*I33),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23">
        <f>ROUND((SUM(BF87:BF333)),  2)</f>
        <v>0</v>
      </c>
      <c r="G34" s="33"/>
      <c r="H34" s="33"/>
      <c r="I34" s="124">
        <v>0.15</v>
      </c>
      <c r="J34" s="123">
        <f>ROUND(((SUM(BF87:BF333))*I34),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23">
        <f>ROUND((SUM(BG87:BG333)),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23">
        <f>ROUND((SUM(BH87:BH333)),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23">
        <f>ROUND((SUM(BI87:BI333)),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101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1" t="str">
        <f>E7</f>
        <v>Rekonstrukce komunikace Seifertova a stavební úpravy propojky k ulici Vančurova, Lanškroun</v>
      </c>
      <c r="F48" s="352"/>
      <c r="G48" s="352"/>
      <c r="H48" s="352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99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39" t="str">
        <f>E9</f>
        <v>SO 101b - II.etapa - Komunikace a zpev. plochy</v>
      </c>
      <c r="F50" s="350"/>
      <c r="G50" s="350"/>
      <c r="H50" s="350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Lanškroun</v>
      </c>
      <c r="G52" s="35"/>
      <c r="H52" s="35"/>
      <c r="I52" s="110" t="s">
        <v>23</v>
      </c>
      <c r="J52" s="58" t="str">
        <f>IF(J12="","",J12)</f>
        <v>12. 3. 2021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Lanškroun</v>
      </c>
      <c r="G54" s="35"/>
      <c r="H54" s="35"/>
      <c r="I54" s="110" t="s">
        <v>31</v>
      </c>
      <c r="J54" s="31" t="str">
        <f>E21</f>
        <v>Vectura Pardubice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102</v>
      </c>
      <c r="D57" s="140"/>
      <c r="E57" s="140"/>
      <c r="F57" s="140"/>
      <c r="G57" s="140"/>
      <c r="H57" s="140"/>
      <c r="I57" s="141"/>
      <c r="J57" s="142" t="s">
        <v>103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J87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104</v>
      </c>
    </row>
    <row r="60" spans="1:47" s="9" customFormat="1" ht="24.95" customHeight="1">
      <c r="B60" s="144"/>
      <c r="C60" s="145"/>
      <c r="D60" s="146" t="s">
        <v>105</v>
      </c>
      <c r="E60" s="147"/>
      <c r="F60" s="147"/>
      <c r="G60" s="147"/>
      <c r="H60" s="147"/>
      <c r="I60" s="148"/>
      <c r="J60" s="149">
        <f>J88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106</v>
      </c>
      <c r="E61" s="154"/>
      <c r="F61" s="154"/>
      <c r="G61" s="154"/>
      <c r="H61" s="154"/>
      <c r="I61" s="155"/>
      <c r="J61" s="156">
        <f>J89</f>
        <v>0</v>
      </c>
      <c r="K61" s="152"/>
      <c r="L61" s="157"/>
    </row>
    <row r="62" spans="1:47" s="10" customFormat="1" ht="19.899999999999999" customHeight="1">
      <c r="B62" s="151"/>
      <c r="C62" s="152"/>
      <c r="D62" s="153" t="s">
        <v>107</v>
      </c>
      <c r="E62" s="154"/>
      <c r="F62" s="154"/>
      <c r="G62" s="154"/>
      <c r="H62" s="154"/>
      <c r="I62" s="155"/>
      <c r="J62" s="156">
        <f>J122</f>
        <v>0</v>
      </c>
      <c r="K62" s="152"/>
      <c r="L62" s="157"/>
    </row>
    <row r="63" spans="1:47" s="10" customFormat="1" ht="19.899999999999999" customHeight="1">
      <c r="B63" s="151"/>
      <c r="C63" s="152"/>
      <c r="D63" s="153" t="s">
        <v>108</v>
      </c>
      <c r="E63" s="154"/>
      <c r="F63" s="154"/>
      <c r="G63" s="154"/>
      <c r="H63" s="154"/>
      <c r="I63" s="155"/>
      <c r="J63" s="156">
        <f>J175</f>
        <v>0</v>
      </c>
      <c r="K63" s="152"/>
      <c r="L63" s="157"/>
    </row>
    <row r="64" spans="1:47" s="10" customFormat="1" ht="19.899999999999999" customHeight="1">
      <c r="B64" s="151"/>
      <c r="C64" s="152"/>
      <c r="D64" s="153" t="s">
        <v>109</v>
      </c>
      <c r="E64" s="154"/>
      <c r="F64" s="154"/>
      <c r="G64" s="154"/>
      <c r="H64" s="154"/>
      <c r="I64" s="155"/>
      <c r="J64" s="156">
        <f>J210</f>
        <v>0</v>
      </c>
      <c r="K64" s="152"/>
      <c r="L64" s="157"/>
    </row>
    <row r="65" spans="1:31" s="10" customFormat="1" ht="19.899999999999999" customHeight="1">
      <c r="B65" s="151"/>
      <c r="C65" s="152"/>
      <c r="D65" s="153" t="s">
        <v>110</v>
      </c>
      <c r="E65" s="154"/>
      <c r="F65" s="154"/>
      <c r="G65" s="154"/>
      <c r="H65" s="154"/>
      <c r="I65" s="155"/>
      <c r="J65" s="156">
        <f>J273</f>
        <v>0</v>
      </c>
      <c r="K65" s="152"/>
      <c r="L65" s="157"/>
    </row>
    <row r="66" spans="1:31" s="10" customFormat="1" ht="19.899999999999999" customHeight="1">
      <c r="B66" s="151"/>
      <c r="C66" s="152"/>
      <c r="D66" s="153" t="s">
        <v>111</v>
      </c>
      <c r="E66" s="154"/>
      <c r="F66" s="154"/>
      <c r="G66" s="154"/>
      <c r="H66" s="154"/>
      <c r="I66" s="155"/>
      <c r="J66" s="156">
        <f>J303</f>
        <v>0</v>
      </c>
      <c r="K66" s="152"/>
      <c r="L66" s="157"/>
    </row>
    <row r="67" spans="1:31" s="9" customFormat="1" ht="24.95" customHeight="1">
      <c r="B67" s="144"/>
      <c r="C67" s="145"/>
      <c r="D67" s="146" t="s">
        <v>112</v>
      </c>
      <c r="E67" s="147"/>
      <c r="F67" s="147"/>
      <c r="G67" s="147"/>
      <c r="H67" s="147"/>
      <c r="I67" s="148"/>
      <c r="J67" s="149">
        <f>J310</f>
        <v>0</v>
      </c>
      <c r="K67" s="145"/>
      <c r="L67" s="150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135"/>
      <c r="J69" s="47"/>
      <c r="K69" s="47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138"/>
      <c r="J73" s="49"/>
      <c r="K73" s="49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113</v>
      </c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51" t="str">
        <f>E7</f>
        <v>Rekonstrukce komunikace Seifertova a stavební úpravy propojky k ulici Vančurova, Lanškroun</v>
      </c>
      <c r="F77" s="352"/>
      <c r="G77" s="352"/>
      <c r="H77" s="352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99</v>
      </c>
      <c r="D78" s="35"/>
      <c r="E78" s="35"/>
      <c r="F78" s="35"/>
      <c r="G78" s="35"/>
      <c r="H78" s="35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39" t="str">
        <f>E9</f>
        <v>SO 101b - II.etapa - Komunikace a zpev. plochy</v>
      </c>
      <c r="F79" s="350"/>
      <c r="G79" s="350"/>
      <c r="H79" s="350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>Lanškroun</v>
      </c>
      <c r="G81" s="35"/>
      <c r="H81" s="35"/>
      <c r="I81" s="110" t="s">
        <v>23</v>
      </c>
      <c r="J81" s="58" t="str">
        <f>IF(J12="","",J12)</f>
        <v>12. 3. 2021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25</v>
      </c>
      <c r="D83" s="35"/>
      <c r="E83" s="35"/>
      <c r="F83" s="26" t="str">
        <f>E15</f>
        <v>Město Lanškroun</v>
      </c>
      <c r="G83" s="35"/>
      <c r="H83" s="35"/>
      <c r="I83" s="110" t="s">
        <v>31</v>
      </c>
      <c r="J83" s="31" t="str">
        <f>E21</f>
        <v>Vectura Pardubice</v>
      </c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110" t="s">
        <v>34</v>
      </c>
      <c r="J84" s="31" t="str">
        <f>E24</f>
        <v xml:space="preserve"> </v>
      </c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07"/>
      <c r="J85" s="35"/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8"/>
      <c r="B86" s="159"/>
      <c r="C86" s="160" t="s">
        <v>114</v>
      </c>
      <c r="D86" s="161" t="s">
        <v>57</v>
      </c>
      <c r="E86" s="161" t="s">
        <v>53</v>
      </c>
      <c r="F86" s="161" t="s">
        <v>54</v>
      </c>
      <c r="G86" s="161" t="s">
        <v>115</v>
      </c>
      <c r="H86" s="161" t="s">
        <v>116</v>
      </c>
      <c r="I86" s="162" t="s">
        <v>117</v>
      </c>
      <c r="J86" s="161" t="s">
        <v>103</v>
      </c>
      <c r="K86" s="163" t="s">
        <v>118</v>
      </c>
      <c r="L86" s="164"/>
      <c r="M86" s="67" t="s">
        <v>19</v>
      </c>
      <c r="N86" s="68" t="s">
        <v>42</v>
      </c>
      <c r="O86" s="68" t="s">
        <v>119</v>
      </c>
      <c r="P86" s="68" t="s">
        <v>120</v>
      </c>
      <c r="Q86" s="68" t="s">
        <v>121</v>
      </c>
      <c r="R86" s="68" t="s">
        <v>122</v>
      </c>
      <c r="S86" s="68" t="s">
        <v>123</v>
      </c>
      <c r="T86" s="69" t="s">
        <v>124</v>
      </c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</row>
    <row r="87" spans="1:65" s="2" customFormat="1" ht="22.9" customHeight="1">
      <c r="A87" s="33"/>
      <c r="B87" s="34"/>
      <c r="C87" s="74" t="s">
        <v>125</v>
      </c>
      <c r="D87" s="35"/>
      <c r="E87" s="35"/>
      <c r="F87" s="35"/>
      <c r="G87" s="35"/>
      <c r="H87" s="35"/>
      <c r="I87" s="107"/>
      <c r="J87" s="165">
        <f>BK87</f>
        <v>0</v>
      </c>
      <c r="K87" s="35"/>
      <c r="L87" s="38"/>
      <c r="M87" s="70"/>
      <c r="N87" s="166"/>
      <c r="O87" s="71"/>
      <c r="P87" s="167">
        <f>P88+P310</f>
        <v>0</v>
      </c>
      <c r="Q87" s="71"/>
      <c r="R87" s="167">
        <f>R88+R310</f>
        <v>1482.9201131999998</v>
      </c>
      <c r="S87" s="71"/>
      <c r="T87" s="168">
        <f>T88+T310</f>
        <v>1054.348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71</v>
      </c>
      <c r="AU87" s="16" t="s">
        <v>104</v>
      </c>
      <c r="BK87" s="169">
        <f>BK88+BK310</f>
        <v>0</v>
      </c>
    </row>
    <row r="88" spans="1:65" s="12" customFormat="1" ht="25.9" customHeight="1">
      <c r="B88" s="170"/>
      <c r="C88" s="171"/>
      <c r="D88" s="172" t="s">
        <v>71</v>
      </c>
      <c r="E88" s="173" t="s">
        <v>126</v>
      </c>
      <c r="F88" s="173" t="s">
        <v>127</v>
      </c>
      <c r="G88" s="171"/>
      <c r="H88" s="171"/>
      <c r="I88" s="174"/>
      <c r="J88" s="175">
        <f>BK88</f>
        <v>0</v>
      </c>
      <c r="K88" s="171"/>
      <c r="L88" s="176"/>
      <c r="M88" s="177"/>
      <c r="N88" s="178"/>
      <c r="O88" s="178"/>
      <c r="P88" s="179">
        <f>P89+P122+P175+P210+P273+P303</f>
        <v>0</v>
      </c>
      <c r="Q88" s="178"/>
      <c r="R88" s="179">
        <f>R89+R122+R175+R210+R273+R303</f>
        <v>1482.9201131999998</v>
      </c>
      <c r="S88" s="178"/>
      <c r="T88" s="180">
        <f>T89+T122+T175+T210+T273+T303</f>
        <v>1054.348</v>
      </c>
      <c r="AR88" s="181" t="s">
        <v>80</v>
      </c>
      <c r="AT88" s="182" t="s">
        <v>71</v>
      </c>
      <c r="AU88" s="182" t="s">
        <v>72</v>
      </c>
      <c r="AY88" s="181" t="s">
        <v>128</v>
      </c>
      <c r="BK88" s="183">
        <f>BK89+BK122+BK175+BK210+BK273+BK303</f>
        <v>0</v>
      </c>
    </row>
    <row r="89" spans="1:65" s="12" customFormat="1" ht="22.9" customHeight="1">
      <c r="B89" s="170"/>
      <c r="C89" s="171"/>
      <c r="D89" s="172" t="s">
        <v>71</v>
      </c>
      <c r="E89" s="184" t="s">
        <v>80</v>
      </c>
      <c r="F89" s="184" t="s">
        <v>129</v>
      </c>
      <c r="G89" s="171"/>
      <c r="H89" s="171"/>
      <c r="I89" s="174"/>
      <c r="J89" s="185">
        <f>BK89</f>
        <v>0</v>
      </c>
      <c r="K89" s="171"/>
      <c r="L89" s="176"/>
      <c r="M89" s="177"/>
      <c r="N89" s="178"/>
      <c r="O89" s="178"/>
      <c r="P89" s="179">
        <f>SUM(P90:P121)</f>
        <v>0</v>
      </c>
      <c r="Q89" s="178"/>
      <c r="R89" s="179">
        <f>SUM(R90:R121)</f>
        <v>2.145E-2</v>
      </c>
      <c r="S89" s="178"/>
      <c r="T89" s="180">
        <f>SUM(T90:T121)</f>
        <v>0</v>
      </c>
      <c r="AR89" s="181" t="s">
        <v>80</v>
      </c>
      <c r="AT89" s="182" t="s">
        <v>71</v>
      </c>
      <c r="AU89" s="182" t="s">
        <v>80</v>
      </c>
      <c r="AY89" s="181" t="s">
        <v>128</v>
      </c>
      <c r="BK89" s="183">
        <f>SUM(BK90:BK121)</f>
        <v>0</v>
      </c>
    </row>
    <row r="90" spans="1:65" s="2" customFormat="1" ht="16.5" customHeight="1">
      <c r="A90" s="33"/>
      <c r="B90" s="34"/>
      <c r="C90" s="186" t="s">
        <v>580</v>
      </c>
      <c r="D90" s="186" t="s">
        <v>131</v>
      </c>
      <c r="E90" s="187" t="s">
        <v>132</v>
      </c>
      <c r="F90" s="188" t="s">
        <v>133</v>
      </c>
      <c r="G90" s="189" t="s">
        <v>134</v>
      </c>
      <c r="H90" s="190">
        <v>195</v>
      </c>
      <c r="I90" s="191"/>
      <c r="J90" s="192">
        <f>ROUND(I90*H90,2)</f>
        <v>0</v>
      </c>
      <c r="K90" s="188" t="s">
        <v>19</v>
      </c>
      <c r="L90" s="38"/>
      <c r="M90" s="193" t="s">
        <v>19</v>
      </c>
      <c r="N90" s="194" t="s">
        <v>43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135</v>
      </c>
      <c r="AT90" s="197" t="s">
        <v>131</v>
      </c>
      <c r="AU90" s="197" t="s">
        <v>82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80</v>
      </c>
      <c r="BK90" s="198">
        <f>ROUND(I90*H90,2)</f>
        <v>0</v>
      </c>
      <c r="BL90" s="16" t="s">
        <v>135</v>
      </c>
      <c r="BM90" s="197" t="s">
        <v>581</v>
      </c>
    </row>
    <row r="91" spans="1:65" s="2" customFormat="1">
      <c r="A91" s="33"/>
      <c r="B91" s="34"/>
      <c r="C91" s="35"/>
      <c r="D91" s="199" t="s">
        <v>137</v>
      </c>
      <c r="E91" s="35"/>
      <c r="F91" s="200" t="s">
        <v>133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137</v>
      </c>
      <c r="AU91" s="16" t="s">
        <v>82</v>
      </c>
    </row>
    <row r="92" spans="1:65" s="2" customFormat="1" ht="16.5" customHeight="1">
      <c r="A92" s="33"/>
      <c r="B92" s="34"/>
      <c r="C92" s="186" t="s">
        <v>469</v>
      </c>
      <c r="D92" s="186" t="s">
        <v>131</v>
      </c>
      <c r="E92" s="187" t="s">
        <v>141</v>
      </c>
      <c r="F92" s="188" t="s">
        <v>142</v>
      </c>
      <c r="G92" s="189" t="s">
        <v>134</v>
      </c>
      <c r="H92" s="190">
        <v>195</v>
      </c>
      <c r="I92" s="191"/>
      <c r="J92" s="192">
        <f>ROUND(I92*H92,2)</f>
        <v>0</v>
      </c>
      <c r="K92" s="188" t="s">
        <v>19</v>
      </c>
      <c r="L92" s="38"/>
      <c r="M92" s="193" t="s">
        <v>19</v>
      </c>
      <c r="N92" s="194" t="s">
        <v>43</v>
      </c>
      <c r="O92" s="6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97" t="s">
        <v>135</v>
      </c>
      <c r="AT92" s="197" t="s">
        <v>131</v>
      </c>
      <c r="AU92" s="197" t="s">
        <v>82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80</v>
      </c>
      <c r="BK92" s="198">
        <f>ROUND(I92*H92,2)</f>
        <v>0</v>
      </c>
      <c r="BL92" s="16" t="s">
        <v>135</v>
      </c>
      <c r="BM92" s="197" t="s">
        <v>582</v>
      </c>
    </row>
    <row r="93" spans="1:65" s="2" customFormat="1">
      <c r="A93" s="33"/>
      <c r="B93" s="34"/>
      <c r="C93" s="35"/>
      <c r="D93" s="199" t="s">
        <v>137</v>
      </c>
      <c r="E93" s="35"/>
      <c r="F93" s="200" t="s">
        <v>142</v>
      </c>
      <c r="G93" s="35"/>
      <c r="H93" s="35"/>
      <c r="I93" s="107"/>
      <c r="J93" s="35"/>
      <c r="K93" s="35"/>
      <c r="L93" s="38"/>
      <c r="M93" s="201"/>
      <c r="N93" s="20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82</v>
      </c>
    </row>
    <row r="94" spans="1:65" s="2" customFormat="1" ht="16.5" customHeight="1">
      <c r="A94" s="33"/>
      <c r="B94" s="34"/>
      <c r="C94" s="186" t="s">
        <v>282</v>
      </c>
      <c r="D94" s="186" t="s">
        <v>131</v>
      </c>
      <c r="E94" s="187" t="s">
        <v>145</v>
      </c>
      <c r="F94" s="188" t="s">
        <v>146</v>
      </c>
      <c r="G94" s="189" t="s">
        <v>134</v>
      </c>
      <c r="H94" s="190">
        <v>97.5</v>
      </c>
      <c r="I94" s="191"/>
      <c r="J94" s="192">
        <f>ROUND(I94*H94,2)</f>
        <v>0</v>
      </c>
      <c r="K94" s="188" t="s">
        <v>19</v>
      </c>
      <c r="L94" s="38"/>
      <c r="M94" s="193" t="s">
        <v>19</v>
      </c>
      <c r="N94" s="194" t="s">
        <v>43</v>
      </c>
      <c r="O94" s="6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7" t="s">
        <v>135</v>
      </c>
      <c r="AT94" s="197" t="s">
        <v>131</v>
      </c>
      <c r="AU94" s="197" t="s">
        <v>82</v>
      </c>
      <c r="AY94" s="16" t="s">
        <v>128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80</v>
      </c>
      <c r="BK94" s="198">
        <f>ROUND(I94*H94,2)</f>
        <v>0</v>
      </c>
      <c r="BL94" s="16" t="s">
        <v>135</v>
      </c>
      <c r="BM94" s="197" t="s">
        <v>583</v>
      </c>
    </row>
    <row r="95" spans="1:65" s="2" customFormat="1">
      <c r="A95" s="33"/>
      <c r="B95" s="34"/>
      <c r="C95" s="35"/>
      <c r="D95" s="199" t="s">
        <v>137</v>
      </c>
      <c r="E95" s="35"/>
      <c r="F95" s="200" t="s">
        <v>146</v>
      </c>
      <c r="G95" s="35"/>
      <c r="H95" s="35"/>
      <c r="I95" s="107"/>
      <c r="J95" s="35"/>
      <c r="K95" s="35"/>
      <c r="L95" s="38"/>
      <c r="M95" s="201"/>
      <c r="N95" s="202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137</v>
      </c>
      <c r="AU95" s="16" t="s">
        <v>82</v>
      </c>
    </row>
    <row r="96" spans="1:65" s="13" customFormat="1">
      <c r="B96" s="203"/>
      <c r="C96" s="204"/>
      <c r="D96" s="199" t="s">
        <v>138</v>
      </c>
      <c r="E96" s="205" t="s">
        <v>19</v>
      </c>
      <c r="F96" s="206" t="s">
        <v>584</v>
      </c>
      <c r="G96" s="204"/>
      <c r="H96" s="207">
        <v>97.5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138</v>
      </c>
      <c r="AU96" s="213" t="s">
        <v>82</v>
      </c>
      <c r="AV96" s="13" t="s">
        <v>82</v>
      </c>
      <c r="AW96" s="13" t="s">
        <v>33</v>
      </c>
      <c r="AX96" s="13" t="s">
        <v>80</v>
      </c>
      <c r="AY96" s="213" t="s">
        <v>128</v>
      </c>
    </row>
    <row r="97" spans="1:65" s="2" customFormat="1" ht="16.5" customHeight="1">
      <c r="A97" s="33"/>
      <c r="B97" s="34"/>
      <c r="C97" s="186" t="s">
        <v>288</v>
      </c>
      <c r="D97" s="186" t="s">
        <v>131</v>
      </c>
      <c r="E97" s="187" t="s">
        <v>150</v>
      </c>
      <c r="F97" s="188" t="s">
        <v>151</v>
      </c>
      <c r="G97" s="189" t="s">
        <v>134</v>
      </c>
      <c r="H97" s="190">
        <v>54</v>
      </c>
      <c r="I97" s="191"/>
      <c r="J97" s="192">
        <f>ROUND(I97*H97,2)</f>
        <v>0</v>
      </c>
      <c r="K97" s="188" t="s">
        <v>19</v>
      </c>
      <c r="L97" s="38"/>
      <c r="M97" s="193" t="s">
        <v>19</v>
      </c>
      <c r="N97" s="194" t="s">
        <v>43</v>
      </c>
      <c r="O97" s="63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7" t="s">
        <v>135</v>
      </c>
      <c r="AT97" s="197" t="s">
        <v>131</v>
      </c>
      <c r="AU97" s="197" t="s">
        <v>82</v>
      </c>
      <c r="AY97" s="16" t="s">
        <v>128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80</v>
      </c>
      <c r="BK97" s="198">
        <f>ROUND(I97*H97,2)</f>
        <v>0</v>
      </c>
      <c r="BL97" s="16" t="s">
        <v>135</v>
      </c>
      <c r="BM97" s="197" t="s">
        <v>585</v>
      </c>
    </row>
    <row r="98" spans="1:65" s="2" customFormat="1">
      <c r="A98" s="33"/>
      <c r="B98" s="34"/>
      <c r="C98" s="35"/>
      <c r="D98" s="199" t="s">
        <v>137</v>
      </c>
      <c r="E98" s="35"/>
      <c r="F98" s="200" t="s">
        <v>151</v>
      </c>
      <c r="G98" s="35"/>
      <c r="H98" s="35"/>
      <c r="I98" s="107"/>
      <c r="J98" s="35"/>
      <c r="K98" s="35"/>
      <c r="L98" s="38"/>
      <c r="M98" s="201"/>
      <c r="N98" s="202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137</v>
      </c>
      <c r="AU98" s="16" t="s">
        <v>82</v>
      </c>
    </row>
    <row r="99" spans="1:65" s="2" customFormat="1" ht="16.5" customHeight="1">
      <c r="A99" s="33"/>
      <c r="B99" s="34"/>
      <c r="C99" s="186" t="s">
        <v>292</v>
      </c>
      <c r="D99" s="186" t="s">
        <v>131</v>
      </c>
      <c r="E99" s="187" t="s">
        <v>154</v>
      </c>
      <c r="F99" s="188" t="s">
        <v>155</v>
      </c>
      <c r="G99" s="189" t="s">
        <v>134</v>
      </c>
      <c r="H99" s="190">
        <v>54</v>
      </c>
      <c r="I99" s="191"/>
      <c r="J99" s="192">
        <f>ROUND(I99*H99,2)</f>
        <v>0</v>
      </c>
      <c r="K99" s="188" t="s">
        <v>19</v>
      </c>
      <c r="L99" s="38"/>
      <c r="M99" s="193" t="s">
        <v>19</v>
      </c>
      <c r="N99" s="194" t="s">
        <v>43</v>
      </c>
      <c r="O99" s="6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135</v>
      </c>
      <c r="AT99" s="197" t="s">
        <v>131</v>
      </c>
      <c r="AU99" s="197" t="s">
        <v>82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80</v>
      </c>
      <c r="BK99" s="198">
        <f>ROUND(I99*H99,2)</f>
        <v>0</v>
      </c>
      <c r="BL99" s="16" t="s">
        <v>135</v>
      </c>
      <c r="BM99" s="197" t="s">
        <v>586</v>
      </c>
    </row>
    <row r="100" spans="1:65" s="2" customFormat="1">
      <c r="A100" s="33"/>
      <c r="B100" s="34"/>
      <c r="C100" s="35"/>
      <c r="D100" s="199" t="s">
        <v>137</v>
      </c>
      <c r="E100" s="35"/>
      <c r="F100" s="200" t="s">
        <v>155</v>
      </c>
      <c r="G100" s="35"/>
      <c r="H100" s="35"/>
      <c r="I100" s="107"/>
      <c r="J100" s="35"/>
      <c r="K100" s="35"/>
      <c r="L100" s="38"/>
      <c r="M100" s="201"/>
      <c r="N100" s="20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137</v>
      </c>
      <c r="AU100" s="16" t="s">
        <v>82</v>
      </c>
    </row>
    <row r="101" spans="1:65" s="2" customFormat="1" ht="16.5" customHeight="1">
      <c r="A101" s="33"/>
      <c r="B101" s="34"/>
      <c r="C101" s="186" t="s">
        <v>587</v>
      </c>
      <c r="D101" s="186" t="s">
        <v>131</v>
      </c>
      <c r="E101" s="187" t="s">
        <v>158</v>
      </c>
      <c r="F101" s="188" t="s">
        <v>159</v>
      </c>
      <c r="G101" s="189" t="s">
        <v>134</v>
      </c>
      <c r="H101" s="190">
        <v>12</v>
      </c>
      <c r="I101" s="191"/>
      <c r="J101" s="192">
        <f>ROUND(I101*H101,2)</f>
        <v>0</v>
      </c>
      <c r="K101" s="188" t="s">
        <v>19</v>
      </c>
      <c r="L101" s="38"/>
      <c r="M101" s="193" t="s">
        <v>19</v>
      </c>
      <c r="N101" s="194" t="s">
        <v>43</v>
      </c>
      <c r="O101" s="6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7" t="s">
        <v>135</v>
      </c>
      <c r="AT101" s="197" t="s">
        <v>131</v>
      </c>
      <c r="AU101" s="197" t="s">
        <v>82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80</v>
      </c>
      <c r="BK101" s="198">
        <f>ROUND(I101*H101,2)</f>
        <v>0</v>
      </c>
      <c r="BL101" s="16" t="s">
        <v>135</v>
      </c>
      <c r="BM101" s="197" t="s">
        <v>588</v>
      </c>
    </row>
    <row r="102" spans="1:65" s="2" customFormat="1">
      <c r="A102" s="33"/>
      <c r="B102" s="34"/>
      <c r="C102" s="35"/>
      <c r="D102" s="199" t="s">
        <v>137</v>
      </c>
      <c r="E102" s="35"/>
      <c r="F102" s="200" t="s">
        <v>159</v>
      </c>
      <c r="G102" s="35"/>
      <c r="H102" s="35"/>
      <c r="I102" s="107"/>
      <c r="J102" s="35"/>
      <c r="K102" s="35"/>
      <c r="L102" s="38"/>
      <c r="M102" s="201"/>
      <c r="N102" s="20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137</v>
      </c>
      <c r="AU102" s="16" t="s">
        <v>82</v>
      </c>
    </row>
    <row r="103" spans="1:65" s="2" customFormat="1" ht="16.5" customHeight="1">
      <c r="A103" s="33"/>
      <c r="B103" s="34"/>
      <c r="C103" s="186" t="s">
        <v>165</v>
      </c>
      <c r="D103" s="186" t="s">
        <v>131</v>
      </c>
      <c r="E103" s="187" t="s">
        <v>162</v>
      </c>
      <c r="F103" s="188" t="s">
        <v>163</v>
      </c>
      <c r="G103" s="189" t="s">
        <v>134</v>
      </c>
      <c r="H103" s="190">
        <v>12</v>
      </c>
      <c r="I103" s="191"/>
      <c r="J103" s="192">
        <f>ROUND(I103*H103,2)</f>
        <v>0</v>
      </c>
      <c r="K103" s="188" t="s">
        <v>19</v>
      </c>
      <c r="L103" s="38"/>
      <c r="M103" s="193" t="s">
        <v>19</v>
      </c>
      <c r="N103" s="194" t="s">
        <v>43</v>
      </c>
      <c r="O103" s="6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7" t="s">
        <v>135</v>
      </c>
      <c r="AT103" s="197" t="s">
        <v>131</v>
      </c>
      <c r="AU103" s="197" t="s">
        <v>82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80</v>
      </c>
      <c r="BK103" s="198">
        <f>ROUND(I103*H103,2)</f>
        <v>0</v>
      </c>
      <c r="BL103" s="16" t="s">
        <v>135</v>
      </c>
      <c r="BM103" s="197" t="s">
        <v>589</v>
      </c>
    </row>
    <row r="104" spans="1:65" s="2" customFormat="1">
      <c r="A104" s="33"/>
      <c r="B104" s="34"/>
      <c r="C104" s="35"/>
      <c r="D104" s="199" t="s">
        <v>137</v>
      </c>
      <c r="E104" s="35"/>
      <c r="F104" s="200" t="s">
        <v>163</v>
      </c>
      <c r="G104" s="35"/>
      <c r="H104" s="35"/>
      <c r="I104" s="107"/>
      <c r="J104" s="35"/>
      <c r="K104" s="35"/>
      <c r="L104" s="38"/>
      <c r="M104" s="201"/>
      <c r="N104" s="202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137</v>
      </c>
      <c r="AU104" s="16" t="s">
        <v>82</v>
      </c>
    </row>
    <row r="105" spans="1:65" s="2" customFormat="1" ht="16.5" customHeight="1">
      <c r="A105" s="33"/>
      <c r="B105" s="34"/>
      <c r="C105" s="186" t="s">
        <v>296</v>
      </c>
      <c r="D105" s="186" t="s">
        <v>131</v>
      </c>
      <c r="E105" s="187" t="s">
        <v>166</v>
      </c>
      <c r="F105" s="188" t="s">
        <v>167</v>
      </c>
      <c r="G105" s="189" t="s">
        <v>168</v>
      </c>
      <c r="H105" s="190">
        <v>715</v>
      </c>
      <c r="I105" s="191"/>
      <c r="J105" s="192">
        <f>ROUND(I105*H105,2)</f>
        <v>0</v>
      </c>
      <c r="K105" s="188" t="s">
        <v>19</v>
      </c>
      <c r="L105" s="38"/>
      <c r="M105" s="193" t="s">
        <v>19</v>
      </c>
      <c r="N105" s="194" t="s">
        <v>43</v>
      </c>
      <c r="O105" s="6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7" t="s">
        <v>135</v>
      </c>
      <c r="AT105" s="197" t="s">
        <v>131</v>
      </c>
      <c r="AU105" s="197" t="s">
        <v>82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80</v>
      </c>
      <c r="BK105" s="198">
        <f>ROUND(I105*H105,2)</f>
        <v>0</v>
      </c>
      <c r="BL105" s="16" t="s">
        <v>135</v>
      </c>
      <c r="BM105" s="197" t="s">
        <v>590</v>
      </c>
    </row>
    <row r="106" spans="1:65" s="2" customFormat="1">
      <c r="A106" s="33"/>
      <c r="B106" s="34"/>
      <c r="C106" s="35"/>
      <c r="D106" s="199" t="s">
        <v>137</v>
      </c>
      <c r="E106" s="35"/>
      <c r="F106" s="200" t="s">
        <v>167</v>
      </c>
      <c r="G106" s="35"/>
      <c r="H106" s="35"/>
      <c r="I106" s="107"/>
      <c r="J106" s="35"/>
      <c r="K106" s="35"/>
      <c r="L106" s="38"/>
      <c r="M106" s="201"/>
      <c r="N106" s="20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137</v>
      </c>
      <c r="AU106" s="16" t="s">
        <v>82</v>
      </c>
    </row>
    <row r="107" spans="1:65" s="13" customFormat="1">
      <c r="B107" s="203"/>
      <c r="C107" s="204"/>
      <c r="D107" s="199" t="s">
        <v>138</v>
      </c>
      <c r="E107" s="205" t="s">
        <v>19</v>
      </c>
      <c r="F107" s="206" t="s">
        <v>591</v>
      </c>
      <c r="G107" s="204"/>
      <c r="H107" s="207">
        <v>715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138</v>
      </c>
      <c r="AU107" s="213" t="s">
        <v>82</v>
      </c>
      <c r="AV107" s="13" t="s">
        <v>82</v>
      </c>
      <c r="AW107" s="13" t="s">
        <v>33</v>
      </c>
      <c r="AX107" s="13" t="s">
        <v>80</v>
      </c>
      <c r="AY107" s="213" t="s">
        <v>128</v>
      </c>
    </row>
    <row r="108" spans="1:65" s="2" customFormat="1" ht="16.5" customHeight="1">
      <c r="A108" s="33"/>
      <c r="B108" s="34"/>
      <c r="C108" s="186" t="s">
        <v>300</v>
      </c>
      <c r="D108" s="186" t="s">
        <v>131</v>
      </c>
      <c r="E108" s="187" t="s">
        <v>172</v>
      </c>
      <c r="F108" s="188" t="s">
        <v>173</v>
      </c>
      <c r="G108" s="189" t="s">
        <v>168</v>
      </c>
      <c r="H108" s="190">
        <v>715</v>
      </c>
      <c r="I108" s="191"/>
      <c r="J108" s="192">
        <f>ROUND(I108*H108,2)</f>
        <v>0</v>
      </c>
      <c r="K108" s="188" t="s">
        <v>19</v>
      </c>
      <c r="L108" s="38"/>
      <c r="M108" s="193" t="s">
        <v>19</v>
      </c>
      <c r="N108" s="194" t="s">
        <v>43</v>
      </c>
      <c r="O108" s="6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7" t="s">
        <v>135</v>
      </c>
      <c r="AT108" s="197" t="s">
        <v>131</v>
      </c>
      <c r="AU108" s="197" t="s">
        <v>82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80</v>
      </c>
      <c r="BK108" s="198">
        <f>ROUND(I108*H108,2)</f>
        <v>0</v>
      </c>
      <c r="BL108" s="16" t="s">
        <v>135</v>
      </c>
      <c r="BM108" s="197" t="s">
        <v>592</v>
      </c>
    </row>
    <row r="109" spans="1:65" s="2" customFormat="1">
      <c r="A109" s="33"/>
      <c r="B109" s="34"/>
      <c r="C109" s="35"/>
      <c r="D109" s="199" t="s">
        <v>137</v>
      </c>
      <c r="E109" s="35"/>
      <c r="F109" s="200" t="s">
        <v>173</v>
      </c>
      <c r="G109" s="35"/>
      <c r="H109" s="35"/>
      <c r="I109" s="107"/>
      <c r="J109" s="35"/>
      <c r="K109" s="35"/>
      <c r="L109" s="38"/>
      <c r="M109" s="201"/>
      <c r="N109" s="202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137</v>
      </c>
      <c r="AU109" s="16" t="s">
        <v>82</v>
      </c>
    </row>
    <row r="110" spans="1:65" s="13" customFormat="1">
      <c r="B110" s="203"/>
      <c r="C110" s="204"/>
      <c r="D110" s="199" t="s">
        <v>138</v>
      </c>
      <c r="E110" s="205" t="s">
        <v>19</v>
      </c>
      <c r="F110" s="206" t="s">
        <v>591</v>
      </c>
      <c r="G110" s="204"/>
      <c r="H110" s="207">
        <v>715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138</v>
      </c>
      <c r="AU110" s="213" t="s">
        <v>82</v>
      </c>
      <c r="AV110" s="13" t="s">
        <v>82</v>
      </c>
      <c r="AW110" s="13" t="s">
        <v>33</v>
      </c>
      <c r="AX110" s="13" t="s">
        <v>80</v>
      </c>
      <c r="AY110" s="213" t="s">
        <v>128</v>
      </c>
    </row>
    <row r="111" spans="1:65" s="2" customFormat="1" ht="16.5" customHeight="1">
      <c r="A111" s="33"/>
      <c r="B111" s="34"/>
      <c r="C111" s="214" t="s">
        <v>304</v>
      </c>
      <c r="D111" s="214" t="s">
        <v>175</v>
      </c>
      <c r="E111" s="215" t="s">
        <v>176</v>
      </c>
      <c r="F111" s="216" t="s">
        <v>177</v>
      </c>
      <c r="G111" s="217" t="s">
        <v>178</v>
      </c>
      <c r="H111" s="218">
        <v>21.45</v>
      </c>
      <c r="I111" s="219"/>
      <c r="J111" s="220">
        <f>ROUND(I111*H111,2)</f>
        <v>0</v>
      </c>
      <c r="K111" s="216" t="s">
        <v>19</v>
      </c>
      <c r="L111" s="221"/>
      <c r="M111" s="222" t="s">
        <v>19</v>
      </c>
      <c r="N111" s="223" t="s">
        <v>43</v>
      </c>
      <c r="O111" s="63"/>
      <c r="P111" s="195">
        <f>O111*H111</f>
        <v>0</v>
      </c>
      <c r="Q111" s="195">
        <v>1E-3</v>
      </c>
      <c r="R111" s="195">
        <f>Q111*H111</f>
        <v>2.145E-2</v>
      </c>
      <c r="S111" s="195">
        <v>0</v>
      </c>
      <c r="T111" s="196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7" t="s">
        <v>179</v>
      </c>
      <c r="AT111" s="197" t="s">
        <v>175</v>
      </c>
      <c r="AU111" s="197" t="s">
        <v>82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80</v>
      </c>
      <c r="BK111" s="198">
        <f>ROUND(I111*H111,2)</f>
        <v>0</v>
      </c>
      <c r="BL111" s="16" t="s">
        <v>135</v>
      </c>
      <c r="BM111" s="197" t="s">
        <v>593</v>
      </c>
    </row>
    <row r="112" spans="1:65" s="2" customFormat="1">
      <c r="A112" s="33"/>
      <c r="B112" s="34"/>
      <c r="C112" s="35"/>
      <c r="D112" s="199" t="s">
        <v>137</v>
      </c>
      <c r="E112" s="35"/>
      <c r="F112" s="200" t="s">
        <v>177</v>
      </c>
      <c r="G112" s="35"/>
      <c r="H112" s="35"/>
      <c r="I112" s="107"/>
      <c r="J112" s="35"/>
      <c r="K112" s="35"/>
      <c r="L112" s="38"/>
      <c r="M112" s="201"/>
      <c r="N112" s="20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137</v>
      </c>
      <c r="AU112" s="16" t="s">
        <v>82</v>
      </c>
    </row>
    <row r="113" spans="1:65" s="13" customFormat="1">
      <c r="B113" s="203"/>
      <c r="C113" s="204"/>
      <c r="D113" s="199" t="s">
        <v>138</v>
      </c>
      <c r="E113" s="205" t="s">
        <v>19</v>
      </c>
      <c r="F113" s="206" t="s">
        <v>594</v>
      </c>
      <c r="G113" s="204"/>
      <c r="H113" s="207">
        <v>21.45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138</v>
      </c>
      <c r="AU113" s="213" t="s">
        <v>82</v>
      </c>
      <c r="AV113" s="13" t="s">
        <v>82</v>
      </c>
      <c r="AW113" s="13" t="s">
        <v>33</v>
      </c>
      <c r="AX113" s="13" t="s">
        <v>80</v>
      </c>
      <c r="AY113" s="213" t="s">
        <v>128</v>
      </c>
    </row>
    <row r="114" spans="1:65" s="2" customFormat="1" ht="16.5" customHeight="1">
      <c r="A114" s="33"/>
      <c r="B114" s="34"/>
      <c r="C114" s="186" t="s">
        <v>308</v>
      </c>
      <c r="D114" s="186" t="s">
        <v>131</v>
      </c>
      <c r="E114" s="187" t="s">
        <v>183</v>
      </c>
      <c r="F114" s="188" t="s">
        <v>184</v>
      </c>
      <c r="G114" s="189" t="s">
        <v>168</v>
      </c>
      <c r="H114" s="190">
        <v>715</v>
      </c>
      <c r="I114" s="191"/>
      <c r="J114" s="192">
        <f>ROUND(I114*H114,2)</f>
        <v>0</v>
      </c>
      <c r="K114" s="188" t="s">
        <v>19</v>
      </c>
      <c r="L114" s="38"/>
      <c r="M114" s="193" t="s">
        <v>19</v>
      </c>
      <c r="N114" s="194" t="s">
        <v>43</v>
      </c>
      <c r="O114" s="6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7" t="s">
        <v>135</v>
      </c>
      <c r="AT114" s="197" t="s">
        <v>131</v>
      </c>
      <c r="AU114" s="197" t="s">
        <v>82</v>
      </c>
      <c r="AY114" s="16" t="s">
        <v>128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80</v>
      </c>
      <c r="BK114" s="198">
        <f>ROUND(I114*H114,2)</f>
        <v>0</v>
      </c>
      <c r="BL114" s="16" t="s">
        <v>135</v>
      </c>
      <c r="BM114" s="197" t="s">
        <v>595</v>
      </c>
    </row>
    <row r="115" spans="1:65" s="2" customFormat="1">
      <c r="A115" s="33"/>
      <c r="B115" s="34"/>
      <c r="C115" s="35"/>
      <c r="D115" s="199" t="s">
        <v>137</v>
      </c>
      <c r="E115" s="35"/>
      <c r="F115" s="200" t="s">
        <v>184</v>
      </c>
      <c r="G115" s="35"/>
      <c r="H115" s="35"/>
      <c r="I115" s="107"/>
      <c r="J115" s="35"/>
      <c r="K115" s="35"/>
      <c r="L115" s="38"/>
      <c r="M115" s="201"/>
      <c r="N115" s="20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137</v>
      </c>
      <c r="AU115" s="16" t="s">
        <v>82</v>
      </c>
    </row>
    <row r="116" spans="1:65" s="13" customFormat="1">
      <c r="B116" s="203"/>
      <c r="C116" s="204"/>
      <c r="D116" s="199" t="s">
        <v>138</v>
      </c>
      <c r="E116" s="205" t="s">
        <v>19</v>
      </c>
      <c r="F116" s="206" t="s">
        <v>591</v>
      </c>
      <c r="G116" s="204"/>
      <c r="H116" s="207">
        <v>715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138</v>
      </c>
      <c r="AU116" s="213" t="s">
        <v>82</v>
      </c>
      <c r="AV116" s="13" t="s">
        <v>82</v>
      </c>
      <c r="AW116" s="13" t="s">
        <v>33</v>
      </c>
      <c r="AX116" s="13" t="s">
        <v>80</v>
      </c>
      <c r="AY116" s="213" t="s">
        <v>128</v>
      </c>
    </row>
    <row r="117" spans="1:65" s="2" customFormat="1" ht="16.5" customHeight="1">
      <c r="A117" s="33"/>
      <c r="B117" s="34"/>
      <c r="C117" s="186" t="s">
        <v>312</v>
      </c>
      <c r="D117" s="186" t="s">
        <v>131</v>
      </c>
      <c r="E117" s="187" t="s">
        <v>187</v>
      </c>
      <c r="F117" s="188" t="s">
        <v>188</v>
      </c>
      <c r="G117" s="189" t="s">
        <v>168</v>
      </c>
      <c r="H117" s="190">
        <v>1216.848</v>
      </c>
      <c r="I117" s="191"/>
      <c r="J117" s="192">
        <f>ROUND(I117*H117,2)</f>
        <v>0</v>
      </c>
      <c r="K117" s="188" t="s">
        <v>19</v>
      </c>
      <c r="L117" s="38"/>
      <c r="M117" s="193" t="s">
        <v>19</v>
      </c>
      <c r="N117" s="194" t="s">
        <v>43</v>
      </c>
      <c r="O117" s="6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7" t="s">
        <v>135</v>
      </c>
      <c r="AT117" s="197" t="s">
        <v>131</v>
      </c>
      <c r="AU117" s="197" t="s">
        <v>82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80</v>
      </c>
      <c r="BK117" s="198">
        <f>ROUND(I117*H117,2)</f>
        <v>0</v>
      </c>
      <c r="BL117" s="16" t="s">
        <v>135</v>
      </c>
      <c r="BM117" s="197" t="s">
        <v>596</v>
      </c>
    </row>
    <row r="118" spans="1:65" s="2" customFormat="1">
      <c r="A118" s="33"/>
      <c r="B118" s="34"/>
      <c r="C118" s="35"/>
      <c r="D118" s="199" t="s">
        <v>137</v>
      </c>
      <c r="E118" s="35"/>
      <c r="F118" s="200" t="s">
        <v>188</v>
      </c>
      <c r="G118" s="35"/>
      <c r="H118" s="35"/>
      <c r="I118" s="107"/>
      <c r="J118" s="35"/>
      <c r="K118" s="35"/>
      <c r="L118" s="38"/>
      <c r="M118" s="201"/>
      <c r="N118" s="20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137</v>
      </c>
      <c r="AU118" s="16" t="s">
        <v>82</v>
      </c>
    </row>
    <row r="119" spans="1:65" s="13" customFormat="1">
      <c r="B119" s="203"/>
      <c r="C119" s="204"/>
      <c r="D119" s="199" t="s">
        <v>138</v>
      </c>
      <c r="E119" s="205" t="s">
        <v>19</v>
      </c>
      <c r="F119" s="206" t="s">
        <v>597</v>
      </c>
      <c r="G119" s="204"/>
      <c r="H119" s="207">
        <v>1216.848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138</v>
      </c>
      <c r="AU119" s="213" t="s">
        <v>82</v>
      </c>
      <c r="AV119" s="13" t="s">
        <v>82</v>
      </c>
      <c r="AW119" s="13" t="s">
        <v>33</v>
      </c>
      <c r="AX119" s="13" t="s">
        <v>80</v>
      </c>
      <c r="AY119" s="213" t="s">
        <v>128</v>
      </c>
    </row>
    <row r="120" spans="1:65" s="2" customFormat="1" ht="16.5" customHeight="1">
      <c r="A120" s="33"/>
      <c r="B120" s="34"/>
      <c r="C120" s="186" t="s">
        <v>320</v>
      </c>
      <c r="D120" s="186" t="s">
        <v>131</v>
      </c>
      <c r="E120" s="187" t="s">
        <v>598</v>
      </c>
      <c r="F120" s="188" t="s">
        <v>19</v>
      </c>
      <c r="G120" s="189" t="s">
        <v>599</v>
      </c>
      <c r="H120" s="190">
        <v>2</v>
      </c>
      <c r="I120" s="191"/>
      <c r="J120" s="192">
        <f>ROUND(I120*H120,2)</f>
        <v>0</v>
      </c>
      <c r="K120" s="188" t="s">
        <v>19</v>
      </c>
      <c r="L120" s="38"/>
      <c r="M120" s="193" t="s">
        <v>19</v>
      </c>
      <c r="N120" s="194" t="s">
        <v>43</v>
      </c>
      <c r="O120" s="6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7" t="s">
        <v>135</v>
      </c>
      <c r="AT120" s="197" t="s">
        <v>131</v>
      </c>
      <c r="AU120" s="197" t="s">
        <v>82</v>
      </c>
      <c r="AY120" s="16" t="s">
        <v>128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80</v>
      </c>
      <c r="BK120" s="198">
        <f>ROUND(I120*H120,2)</f>
        <v>0</v>
      </c>
      <c r="BL120" s="16" t="s">
        <v>135</v>
      </c>
      <c r="BM120" s="197" t="s">
        <v>600</v>
      </c>
    </row>
    <row r="121" spans="1:65" s="2" customFormat="1">
      <c r="A121" s="33"/>
      <c r="B121" s="34"/>
      <c r="C121" s="35"/>
      <c r="D121" s="199" t="s">
        <v>137</v>
      </c>
      <c r="E121" s="35"/>
      <c r="F121" s="200" t="s">
        <v>601</v>
      </c>
      <c r="G121" s="35"/>
      <c r="H121" s="35"/>
      <c r="I121" s="107"/>
      <c r="J121" s="35"/>
      <c r="K121" s="35"/>
      <c r="L121" s="38"/>
      <c r="M121" s="201"/>
      <c r="N121" s="20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137</v>
      </c>
      <c r="AU121" s="16" t="s">
        <v>82</v>
      </c>
    </row>
    <row r="122" spans="1:65" s="12" customFormat="1" ht="22.9" customHeight="1">
      <c r="B122" s="170"/>
      <c r="C122" s="171"/>
      <c r="D122" s="172" t="s">
        <v>71</v>
      </c>
      <c r="E122" s="184" t="s">
        <v>200</v>
      </c>
      <c r="F122" s="184" t="s">
        <v>201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SUM(P123:P174)</f>
        <v>0</v>
      </c>
      <c r="Q122" s="178"/>
      <c r="R122" s="179">
        <f>SUM(R123:R174)</f>
        <v>1351.3967981999999</v>
      </c>
      <c r="S122" s="178"/>
      <c r="T122" s="180">
        <f>SUM(T123:T174)</f>
        <v>0</v>
      </c>
      <c r="AR122" s="181" t="s">
        <v>80</v>
      </c>
      <c r="AT122" s="182" t="s">
        <v>71</v>
      </c>
      <c r="AU122" s="182" t="s">
        <v>80</v>
      </c>
      <c r="AY122" s="181" t="s">
        <v>128</v>
      </c>
      <c r="BK122" s="183">
        <f>SUM(BK123:BK174)</f>
        <v>0</v>
      </c>
    </row>
    <row r="123" spans="1:65" s="2" customFormat="1" ht="16.5" customHeight="1">
      <c r="A123" s="33"/>
      <c r="B123" s="34"/>
      <c r="C123" s="186" t="s">
        <v>340</v>
      </c>
      <c r="D123" s="186" t="s">
        <v>131</v>
      </c>
      <c r="E123" s="187" t="s">
        <v>227</v>
      </c>
      <c r="F123" s="188" t="s">
        <v>228</v>
      </c>
      <c r="G123" s="189" t="s">
        <v>168</v>
      </c>
      <c r="H123" s="190">
        <v>557.66999999999996</v>
      </c>
      <c r="I123" s="191"/>
      <c r="J123" s="192">
        <f>ROUND(I123*H123,2)</f>
        <v>0</v>
      </c>
      <c r="K123" s="188" t="s">
        <v>19</v>
      </c>
      <c r="L123" s="38"/>
      <c r="M123" s="193" t="s">
        <v>19</v>
      </c>
      <c r="N123" s="194" t="s">
        <v>43</v>
      </c>
      <c r="O123" s="63"/>
      <c r="P123" s="195">
        <f>O123*H123</f>
        <v>0</v>
      </c>
      <c r="Q123" s="195">
        <v>0.20266000000000001</v>
      </c>
      <c r="R123" s="195">
        <f>Q123*H123</f>
        <v>113.01740219999999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135</v>
      </c>
      <c r="AT123" s="197" t="s">
        <v>131</v>
      </c>
      <c r="AU123" s="197" t="s">
        <v>82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80</v>
      </c>
      <c r="BK123" s="198">
        <f>ROUND(I123*H123,2)</f>
        <v>0</v>
      </c>
      <c r="BL123" s="16" t="s">
        <v>135</v>
      </c>
      <c r="BM123" s="197" t="s">
        <v>602</v>
      </c>
    </row>
    <row r="124" spans="1:65" s="2" customFormat="1">
      <c r="A124" s="33"/>
      <c r="B124" s="34"/>
      <c r="C124" s="35"/>
      <c r="D124" s="199" t="s">
        <v>137</v>
      </c>
      <c r="E124" s="35"/>
      <c r="F124" s="200" t="s">
        <v>228</v>
      </c>
      <c r="G124" s="35"/>
      <c r="H124" s="35"/>
      <c r="I124" s="107"/>
      <c r="J124" s="35"/>
      <c r="K124" s="35"/>
      <c r="L124" s="38"/>
      <c r="M124" s="201"/>
      <c r="N124" s="20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137</v>
      </c>
      <c r="AU124" s="16" t="s">
        <v>82</v>
      </c>
    </row>
    <row r="125" spans="1:65" s="13" customFormat="1">
      <c r="B125" s="203"/>
      <c r="C125" s="204"/>
      <c r="D125" s="199" t="s">
        <v>138</v>
      </c>
      <c r="E125" s="205" t="s">
        <v>19</v>
      </c>
      <c r="F125" s="206" t="s">
        <v>603</v>
      </c>
      <c r="G125" s="204"/>
      <c r="H125" s="207">
        <v>557.66999999999996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138</v>
      </c>
      <c r="AU125" s="213" t="s">
        <v>82</v>
      </c>
      <c r="AV125" s="13" t="s">
        <v>82</v>
      </c>
      <c r="AW125" s="13" t="s">
        <v>33</v>
      </c>
      <c r="AX125" s="13" t="s">
        <v>80</v>
      </c>
      <c r="AY125" s="213" t="s">
        <v>128</v>
      </c>
    </row>
    <row r="126" spans="1:65" s="2" customFormat="1" ht="16.5" customHeight="1">
      <c r="A126" s="33"/>
      <c r="B126" s="34"/>
      <c r="C126" s="214" t="s">
        <v>374</v>
      </c>
      <c r="D126" s="214" t="s">
        <v>175</v>
      </c>
      <c r="E126" s="215" t="s">
        <v>232</v>
      </c>
      <c r="F126" s="216" t="s">
        <v>233</v>
      </c>
      <c r="G126" s="217" t="s">
        <v>209</v>
      </c>
      <c r="H126" s="218">
        <v>32.167999999999999</v>
      </c>
      <c r="I126" s="219"/>
      <c r="J126" s="220">
        <f>ROUND(I126*H126,2)</f>
        <v>0</v>
      </c>
      <c r="K126" s="216" t="s">
        <v>195</v>
      </c>
      <c r="L126" s="221"/>
      <c r="M126" s="222" t="s">
        <v>19</v>
      </c>
      <c r="N126" s="223" t="s">
        <v>43</v>
      </c>
      <c r="O126" s="63"/>
      <c r="P126" s="195">
        <f>O126*H126</f>
        <v>0</v>
      </c>
      <c r="Q126" s="195">
        <v>1</v>
      </c>
      <c r="R126" s="195">
        <f>Q126*H126</f>
        <v>32.167999999999999</v>
      </c>
      <c r="S126" s="195">
        <v>0</v>
      </c>
      <c r="T126" s="19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7" t="s">
        <v>179</v>
      </c>
      <c r="AT126" s="197" t="s">
        <v>175</v>
      </c>
      <c r="AU126" s="197" t="s">
        <v>82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80</v>
      </c>
      <c r="BK126" s="198">
        <f>ROUND(I126*H126,2)</f>
        <v>0</v>
      </c>
      <c r="BL126" s="16" t="s">
        <v>135</v>
      </c>
      <c r="BM126" s="197" t="s">
        <v>604</v>
      </c>
    </row>
    <row r="127" spans="1:65" s="2" customFormat="1">
      <c r="A127" s="33"/>
      <c r="B127" s="34"/>
      <c r="C127" s="35"/>
      <c r="D127" s="199" t="s">
        <v>137</v>
      </c>
      <c r="E127" s="35"/>
      <c r="F127" s="200" t="s">
        <v>233</v>
      </c>
      <c r="G127" s="35"/>
      <c r="H127" s="35"/>
      <c r="I127" s="107"/>
      <c r="J127" s="35"/>
      <c r="K127" s="35"/>
      <c r="L127" s="38"/>
      <c r="M127" s="201"/>
      <c r="N127" s="202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137</v>
      </c>
      <c r="AU127" s="16" t="s">
        <v>82</v>
      </c>
    </row>
    <row r="128" spans="1:65" s="13" customFormat="1">
      <c r="B128" s="203"/>
      <c r="C128" s="204"/>
      <c r="D128" s="199" t="s">
        <v>138</v>
      </c>
      <c r="E128" s="205" t="s">
        <v>19</v>
      </c>
      <c r="F128" s="206" t="s">
        <v>605</v>
      </c>
      <c r="G128" s="204"/>
      <c r="H128" s="207">
        <v>32.167999999999999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138</v>
      </c>
      <c r="AU128" s="213" t="s">
        <v>82</v>
      </c>
      <c r="AV128" s="13" t="s">
        <v>82</v>
      </c>
      <c r="AW128" s="13" t="s">
        <v>33</v>
      </c>
      <c r="AX128" s="13" t="s">
        <v>80</v>
      </c>
      <c r="AY128" s="213" t="s">
        <v>128</v>
      </c>
    </row>
    <row r="129" spans="1:65" s="2" customFormat="1" ht="16.5" customHeight="1">
      <c r="A129" s="33"/>
      <c r="B129" s="34"/>
      <c r="C129" s="186" t="s">
        <v>80</v>
      </c>
      <c r="D129" s="186" t="s">
        <v>131</v>
      </c>
      <c r="E129" s="187" t="s">
        <v>236</v>
      </c>
      <c r="F129" s="188" t="s">
        <v>237</v>
      </c>
      <c r="G129" s="189" t="s">
        <v>168</v>
      </c>
      <c r="H129" s="190">
        <v>1242.788</v>
      </c>
      <c r="I129" s="191"/>
      <c r="J129" s="192">
        <f>ROUND(I129*H129,2)</f>
        <v>0</v>
      </c>
      <c r="K129" s="188" t="s">
        <v>19</v>
      </c>
      <c r="L129" s="38"/>
      <c r="M129" s="193" t="s">
        <v>19</v>
      </c>
      <c r="N129" s="194" t="s">
        <v>43</v>
      </c>
      <c r="O129" s="63"/>
      <c r="P129" s="195">
        <f>O129*H129</f>
        <v>0</v>
      </c>
      <c r="Q129" s="195">
        <v>0.27</v>
      </c>
      <c r="R129" s="195">
        <f>Q129*H129</f>
        <v>335.55276000000003</v>
      </c>
      <c r="S129" s="195">
        <v>0</v>
      </c>
      <c r="T129" s="19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135</v>
      </c>
      <c r="AT129" s="197" t="s">
        <v>131</v>
      </c>
      <c r="AU129" s="197" t="s">
        <v>82</v>
      </c>
      <c r="AY129" s="16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80</v>
      </c>
      <c r="BK129" s="198">
        <f>ROUND(I129*H129,2)</f>
        <v>0</v>
      </c>
      <c r="BL129" s="16" t="s">
        <v>135</v>
      </c>
      <c r="BM129" s="197" t="s">
        <v>606</v>
      </c>
    </row>
    <row r="130" spans="1:65" s="2" customFormat="1">
      <c r="A130" s="33"/>
      <c r="B130" s="34"/>
      <c r="C130" s="35"/>
      <c r="D130" s="199" t="s">
        <v>137</v>
      </c>
      <c r="E130" s="35"/>
      <c r="F130" s="200" t="s">
        <v>237</v>
      </c>
      <c r="G130" s="35"/>
      <c r="H130" s="35"/>
      <c r="I130" s="107"/>
      <c r="J130" s="35"/>
      <c r="K130" s="35"/>
      <c r="L130" s="38"/>
      <c r="M130" s="201"/>
      <c r="N130" s="20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137</v>
      </c>
      <c r="AU130" s="16" t="s">
        <v>82</v>
      </c>
    </row>
    <row r="131" spans="1:65" s="13" customFormat="1">
      <c r="B131" s="203"/>
      <c r="C131" s="204"/>
      <c r="D131" s="199" t="s">
        <v>138</v>
      </c>
      <c r="E131" s="205" t="s">
        <v>19</v>
      </c>
      <c r="F131" s="206" t="s">
        <v>607</v>
      </c>
      <c r="G131" s="204"/>
      <c r="H131" s="207">
        <v>1242.788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138</v>
      </c>
      <c r="AU131" s="213" t="s">
        <v>82</v>
      </c>
      <c r="AV131" s="13" t="s">
        <v>82</v>
      </c>
      <c r="AW131" s="13" t="s">
        <v>33</v>
      </c>
      <c r="AX131" s="13" t="s">
        <v>80</v>
      </c>
      <c r="AY131" s="213" t="s">
        <v>128</v>
      </c>
    </row>
    <row r="132" spans="1:65" s="2" customFormat="1" ht="16.5" customHeight="1">
      <c r="A132" s="33"/>
      <c r="B132" s="34"/>
      <c r="C132" s="186" t="s">
        <v>441</v>
      </c>
      <c r="D132" s="186" t="s">
        <v>131</v>
      </c>
      <c r="E132" s="187" t="s">
        <v>274</v>
      </c>
      <c r="F132" s="188" t="s">
        <v>275</v>
      </c>
      <c r="G132" s="189" t="s">
        <v>168</v>
      </c>
      <c r="H132" s="190">
        <v>230.16</v>
      </c>
      <c r="I132" s="191"/>
      <c r="J132" s="192">
        <f>ROUND(I132*H132,2)</f>
        <v>0</v>
      </c>
      <c r="K132" s="188" t="s">
        <v>19</v>
      </c>
      <c r="L132" s="38"/>
      <c r="M132" s="193" t="s">
        <v>19</v>
      </c>
      <c r="N132" s="194" t="s">
        <v>43</v>
      </c>
      <c r="O132" s="63"/>
      <c r="P132" s="195">
        <f>O132*H132</f>
        <v>0</v>
      </c>
      <c r="Q132" s="195">
        <v>0.27</v>
      </c>
      <c r="R132" s="195">
        <f>Q132*H132</f>
        <v>62.1432</v>
      </c>
      <c r="S132" s="195">
        <v>0</v>
      </c>
      <c r="T132" s="19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7" t="s">
        <v>135</v>
      </c>
      <c r="AT132" s="197" t="s">
        <v>131</v>
      </c>
      <c r="AU132" s="197" t="s">
        <v>82</v>
      </c>
      <c r="AY132" s="16" t="s">
        <v>128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80</v>
      </c>
      <c r="BK132" s="198">
        <f>ROUND(I132*H132,2)</f>
        <v>0</v>
      </c>
      <c r="BL132" s="16" t="s">
        <v>135</v>
      </c>
      <c r="BM132" s="197" t="s">
        <v>608</v>
      </c>
    </row>
    <row r="133" spans="1:65" s="2" customFormat="1">
      <c r="A133" s="33"/>
      <c r="B133" s="34"/>
      <c r="C133" s="35"/>
      <c r="D133" s="199" t="s">
        <v>137</v>
      </c>
      <c r="E133" s="35"/>
      <c r="F133" s="200" t="s">
        <v>275</v>
      </c>
      <c r="G133" s="35"/>
      <c r="H133" s="35"/>
      <c r="I133" s="107"/>
      <c r="J133" s="35"/>
      <c r="K133" s="35"/>
      <c r="L133" s="38"/>
      <c r="M133" s="201"/>
      <c r="N133" s="202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137</v>
      </c>
      <c r="AU133" s="16" t="s">
        <v>82</v>
      </c>
    </row>
    <row r="134" spans="1:65" s="13" customFormat="1">
      <c r="B134" s="203"/>
      <c r="C134" s="204"/>
      <c r="D134" s="199" t="s">
        <v>138</v>
      </c>
      <c r="E134" s="205" t="s">
        <v>19</v>
      </c>
      <c r="F134" s="206" t="s">
        <v>609</v>
      </c>
      <c r="G134" s="204"/>
      <c r="H134" s="207">
        <v>230.16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138</v>
      </c>
      <c r="AU134" s="213" t="s">
        <v>82</v>
      </c>
      <c r="AV134" s="13" t="s">
        <v>82</v>
      </c>
      <c r="AW134" s="13" t="s">
        <v>33</v>
      </c>
      <c r="AX134" s="13" t="s">
        <v>80</v>
      </c>
      <c r="AY134" s="213" t="s">
        <v>128</v>
      </c>
    </row>
    <row r="135" spans="1:65" s="2" customFormat="1" ht="16.5" customHeight="1">
      <c r="A135" s="33"/>
      <c r="B135" s="34"/>
      <c r="C135" s="214" t="s">
        <v>448</v>
      </c>
      <c r="D135" s="214" t="s">
        <v>175</v>
      </c>
      <c r="E135" s="215" t="s">
        <v>278</v>
      </c>
      <c r="F135" s="216" t="s">
        <v>279</v>
      </c>
      <c r="G135" s="217" t="s">
        <v>168</v>
      </c>
      <c r="H135" s="218">
        <v>164.2</v>
      </c>
      <c r="I135" s="219"/>
      <c r="J135" s="220">
        <f>ROUND(I135*H135,2)</f>
        <v>0</v>
      </c>
      <c r="K135" s="216" t="s">
        <v>195</v>
      </c>
      <c r="L135" s="221"/>
      <c r="M135" s="222" t="s">
        <v>19</v>
      </c>
      <c r="N135" s="223" t="s">
        <v>43</v>
      </c>
      <c r="O135" s="63"/>
      <c r="P135" s="195">
        <f>O135*H135</f>
        <v>0</v>
      </c>
      <c r="Q135" s="195">
        <v>0.108</v>
      </c>
      <c r="R135" s="195">
        <f>Q135*H135</f>
        <v>17.733599999999999</v>
      </c>
      <c r="S135" s="195">
        <v>0</v>
      </c>
      <c r="T135" s="19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179</v>
      </c>
      <c r="AT135" s="197" t="s">
        <v>175</v>
      </c>
      <c r="AU135" s="197" t="s">
        <v>82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80</v>
      </c>
      <c r="BK135" s="198">
        <f>ROUND(I135*H135,2)</f>
        <v>0</v>
      </c>
      <c r="BL135" s="16" t="s">
        <v>135</v>
      </c>
      <c r="BM135" s="197" t="s">
        <v>610</v>
      </c>
    </row>
    <row r="136" spans="1:65" s="2" customFormat="1">
      <c r="A136" s="33"/>
      <c r="B136" s="34"/>
      <c r="C136" s="35"/>
      <c r="D136" s="199" t="s">
        <v>137</v>
      </c>
      <c r="E136" s="35"/>
      <c r="F136" s="200" t="s">
        <v>279</v>
      </c>
      <c r="G136" s="35"/>
      <c r="H136" s="35"/>
      <c r="I136" s="107"/>
      <c r="J136" s="35"/>
      <c r="K136" s="35"/>
      <c r="L136" s="38"/>
      <c r="M136" s="201"/>
      <c r="N136" s="20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137</v>
      </c>
      <c r="AU136" s="16" t="s">
        <v>82</v>
      </c>
    </row>
    <row r="137" spans="1:65" s="13" customFormat="1">
      <c r="B137" s="203"/>
      <c r="C137" s="204"/>
      <c r="D137" s="199" t="s">
        <v>138</v>
      </c>
      <c r="E137" s="205" t="s">
        <v>19</v>
      </c>
      <c r="F137" s="206" t="s">
        <v>611</v>
      </c>
      <c r="G137" s="204"/>
      <c r="H137" s="207">
        <v>164.2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138</v>
      </c>
      <c r="AU137" s="213" t="s">
        <v>82</v>
      </c>
      <c r="AV137" s="13" t="s">
        <v>82</v>
      </c>
      <c r="AW137" s="13" t="s">
        <v>33</v>
      </c>
      <c r="AX137" s="13" t="s">
        <v>80</v>
      </c>
      <c r="AY137" s="213" t="s">
        <v>128</v>
      </c>
    </row>
    <row r="138" spans="1:65" s="2" customFormat="1" ht="16.5" customHeight="1">
      <c r="A138" s="33"/>
      <c r="B138" s="34"/>
      <c r="C138" s="186" t="s">
        <v>82</v>
      </c>
      <c r="D138" s="186" t="s">
        <v>131</v>
      </c>
      <c r="E138" s="187" t="s">
        <v>240</v>
      </c>
      <c r="F138" s="188" t="s">
        <v>241</v>
      </c>
      <c r="G138" s="189" t="s">
        <v>168</v>
      </c>
      <c r="H138" s="190">
        <v>1216.848</v>
      </c>
      <c r="I138" s="191"/>
      <c r="J138" s="192">
        <f>ROUND(I138*H138,2)</f>
        <v>0</v>
      </c>
      <c r="K138" s="188" t="s">
        <v>195</v>
      </c>
      <c r="L138" s="38"/>
      <c r="M138" s="193" t="s">
        <v>19</v>
      </c>
      <c r="N138" s="194" t="s">
        <v>43</v>
      </c>
      <c r="O138" s="63"/>
      <c r="P138" s="195">
        <f>O138*H138</f>
        <v>0</v>
      </c>
      <c r="Q138" s="195">
        <v>0.47499999999999998</v>
      </c>
      <c r="R138" s="195">
        <f>Q138*H138</f>
        <v>578.00279999999998</v>
      </c>
      <c r="S138" s="195">
        <v>0</v>
      </c>
      <c r="T138" s="19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7" t="s">
        <v>135</v>
      </c>
      <c r="AT138" s="197" t="s">
        <v>131</v>
      </c>
      <c r="AU138" s="197" t="s">
        <v>82</v>
      </c>
      <c r="AY138" s="16" t="s">
        <v>128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80</v>
      </c>
      <c r="BK138" s="198">
        <f>ROUND(I138*H138,2)</f>
        <v>0</v>
      </c>
      <c r="BL138" s="16" t="s">
        <v>135</v>
      </c>
      <c r="BM138" s="197" t="s">
        <v>612</v>
      </c>
    </row>
    <row r="139" spans="1:65" s="2" customFormat="1">
      <c r="A139" s="33"/>
      <c r="B139" s="34"/>
      <c r="C139" s="35"/>
      <c r="D139" s="199" t="s">
        <v>137</v>
      </c>
      <c r="E139" s="35"/>
      <c r="F139" s="200" t="s">
        <v>243</v>
      </c>
      <c r="G139" s="35"/>
      <c r="H139" s="35"/>
      <c r="I139" s="107"/>
      <c r="J139" s="35"/>
      <c r="K139" s="35"/>
      <c r="L139" s="38"/>
      <c r="M139" s="201"/>
      <c r="N139" s="20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137</v>
      </c>
      <c r="AU139" s="16" t="s">
        <v>82</v>
      </c>
    </row>
    <row r="140" spans="1:65" s="13" customFormat="1">
      <c r="B140" s="203"/>
      <c r="C140" s="204"/>
      <c r="D140" s="199" t="s">
        <v>138</v>
      </c>
      <c r="E140" s="205" t="s">
        <v>19</v>
      </c>
      <c r="F140" s="206" t="s">
        <v>613</v>
      </c>
      <c r="G140" s="204"/>
      <c r="H140" s="207">
        <v>1216.848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138</v>
      </c>
      <c r="AU140" s="213" t="s">
        <v>82</v>
      </c>
      <c r="AV140" s="13" t="s">
        <v>82</v>
      </c>
      <c r="AW140" s="13" t="s">
        <v>33</v>
      </c>
      <c r="AX140" s="13" t="s">
        <v>80</v>
      </c>
      <c r="AY140" s="213" t="s">
        <v>128</v>
      </c>
    </row>
    <row r="141" spans="1:65" s="2" customFormat="1" ht="16.5" customHeight="1">
      <c r="A141" s="33"/>
      <c r="B141" s="34"/>
      <c r="C141" s="186" t="s">
        <v>245</v>
      </c>
      <c r="D141" s="186" t="s">
        <v>131</v>
      </c>
      <c r="E141" s="187" t="s">
        <v>246</v>
      </c>
      <c r="F141" s="188" t="s">
        <v>247</v>
      </c>
      <c r="G141" s="189" t="s">
        <v>168</v>
      </c>
      <c r="H141" s="190">
        <v>427.57</v>
      </c>
      <c r="I141" s="191"/>
      <c r="J141" s="192">
        <f>ROUND(I141*H141,2)</f>
        <v>0</v>
      </c>
      <c r="K141" s="188" t="s">
        <v>19</v>
      </c>
      <c r="L141" s="38"/>
      <c r="M141" s="193" t="s">
        <v>19</v>
      </c>
      <c r="N141" s="194" t="s">
        <v>43</v>
      </c>
      <c r="O141" s="63"/>
      <c r="P141" s="195">
        <f>O141*H141</f>
        <v>0</v>
      </c>
      <c r="Q141" s="195">
        <v>2.5000000000000001E-4</v>
      </c>
      <c r="R141" s="195">
        <f>Q141*H141</f>
        <v>0.1068925</v>
      </c>
      <c r="S141" s="195">
        <v>0</v>
      </c>
      <c r="T141" s="19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7" t="s">
        <v>135</v>
      </c>
      <c r="AT141" s="197" t="s">
        <v>131</v>
      </c>
      <c r="AU141" s="197" t="s">
        <v>82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80</v>
      </c>
      <c r="BK141" s="198">
        <f>ROUND(I141*H141,2)</f>
        <v>0</v>
      </c>
      <c r="BL141" s="16" t="s">
        <v>135</v>
      </c>
      <c r="BM141" s="197" t="s">
        <v>614</v>
      </c>
    </row>
    <row r="142" spans="1:65" s="2" customFormat="1">
      <c r="A142" s="33"/>
      <c r="B142" s="34"/>
      <c r="C142" s="35"/>
      <c r="D142" s="199" t="s">
        <v>137</v>
      </c>
      <c r="E142" s="35"/>
      <c r="F142" s="200" t="s">
        <v>247</v>
      </c>
      <c r="G142" s="35"/>
      <c r="H142" s="35"/>
      <c r="I142" s="107"/>
      <c r="J142" s="35"/>
      <c r="K142" s="35"/>
      <c r="L142" s="38"/>
      <c r="M142" s="201"/>
      <c r="N142" s="202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137</v>
      </c>
      <c r="AU142" s="16" t="s">
        <v>82</v>
      </c>
    </row>
    <row r="143" spans="1:65" s="13" customFormat="1">
      <c r="B143" s="203"/>
      <c r="C143" s="204"/>
      <c r="D143" s="199" t="s">
        <v>138</v>
      </c>
      <c r="E143" s="205" t="s">
        <v>19</v>
      </c>
      <c r="F143" s="206" t="s">
        <v>615</v>
      </c>
      <c r="G143" s="204"/>
      <c r="H143" s="207">
        <v>427.57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138</v>
      </c>
      <c r="AU143" s="213" t="s">
        <v>82</v>
      </c>
      <c r="AV143" s="13" t="s">
        <v>82</v>
      </c>
      <c r="AW143" s="13" t="s">
        <v>33</v>
      </c>
      <c r="AX143" s="13" t="s">
        <v>80</v>
      </c>
      <c r="AY143" s="213" t="s">
        <v>128</v>
      </c>
    </row>
    <row r="144" spans="1:65" s="2" customFormat="1" ht="16.5" customHeight="1">
      <c r="A144" s="33"/>
      <c r="B144" s="34"/>
      <c r="C144" s="186" t="s">
        <v>135</v>
      </c>
      <c r="D144" s="186" t="s">
        <v>131</v>
      </c>
      <c r="E144" s="187" t="s">
        <v>250</v>
      </c>
      <c r="F144" s="188" t="s">
        <v>251</v>
      </c>
      <c r="G144" s="189" t="s">
        <v>168</v>
      </c>
      <c r="H144" s="190">
        <v>427.57</v>
      </c>
      <c r="I144" s="191"/>
      <c r="J144" s="192">
        <f>ROUND(I144*H144,2)</f>
        <v>0</v>
      </c>
      <c r="K144" s="188" t="s">
        <v>19</v>
      </c>
      <c r="L144" s="38"/>
      <c r="M144" s="193" t="s">
        <v>19</v>
      </c>
      <c r="N144" s="194" t="s">
        <v>43</v>
      </c>
      <c r="O144" s="63"/>
      <c r="P144" s="195">
        <f>O144*H144</f>
        <v>0</v>
      </c>
      <c r="Q144" s="195">
        <v>2.0000000000000001E-4</v>
      </c>
      <c r="R144" s="195">
        <f>Q144*H144</f>
        <v>8.5514000000000007E-2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135</v>
      </c>
      <c r="AT144" s="197" t="s">
        <v>131</v>
      </c>
      <c r="AU144" s="197" t="s">
        <v>82</v>
      </c>
      <c r="AY144" s="16" t="s">
        <v>128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80</v>
      </c>
      <c r="BK144" s="198">
        <f>ROUND(I144*H144,2)</f>
        <v>0</v>
      </c>
      <c r="BL144" s="16" t="s">
        <v>135</v>
      </c>
      <c r="BM144" s="197" t="s">
        <v>616</v>
      </c>
    </row>
    <row r="145" spans="1:65" s="2" customFormat="1">
      <c r="A145" s="33"/>
      <c r="B145" s="34"/>
      <c r="C145" s="35"/>
      <c r="D145" s="199" t="s">
        <v>137</v>
      </c>
      <c r="E145" s="35"/>
      <c r="F145" s="200" t="s">
        <v>251</v>
      </c>
      <c r="G145" s="35"/>
      <c r="H145" s="35"/>
      <c r="I145" s="107"/>
      <c r="J145" s="35"/>
      <c r="K145" s="35"/>
      <c r="L145" s="38"/>
      <c r="M145" s="201"/>
      <c r="N145" s="202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137</v>
      </c>
      <c r="AU145" s="16" t="s">
        <v>82</v>
      </c>
    </row>
    <row r="146" spans="1:65" s="13" customFormat="1">
      <c r="B146" s="203"/>
      <c r="C146" s="204"/>
      <c r="D146" s="199" t="s">
        <v>138</v>
      </c>
      <c r="E146" s="205" t="s">
        <v>19</v>
      </c>
      <c r="F146" s="206" t="s">
        <v>615</v>
      </c>
      <c r="G146" s="204"/>
      <c r="H146" s="207">
        <v>427.57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138</v>
      </c>
      <c r="AU146" s="213" t="s">
        <v>82</v>
      </c>
      <c r="AV146" s="13" t="s">
        <v>82</v>
      </c>
      <c r="AW146" s="13" t="s">
        <v>33</v>
      </c>
      <c r="AX146" s="13" t="s">
        <v>80</v>
      </c>
      <c r="AY146" s="213" t="s">
        <v>128</v>
      </c>
    </row>
    <row r="147" spans="1:65" s="2" customFormat="1" ht="16.5" customHeight="1">
      <c r="A147" s="33"/>
      <c r="B147" s="34"/>
      <c r="C147" s="186" t="s">
        <v>200</v>
      </c>
      <c r="D147" s="186" t="s">
        <v>131</v>
      </c>
      <c r="E147" s="187" t="s">
        <v>254</v>
      </c>
      <c r="F147" s="188" t="s">
        <v>255</v>
      </c>
      <c r="G147" s="189" t="s">
        <v>168</v>
      </c>
      <c r="H147" s="190">
        <v>427.57</v>
      </c>
      <c r="I147" s="191"/>
      <c r="J147" s="192">
        <f>ROUND(I147*H147,2)</f>
        <v>0</v>
      </c>
      <c r="K147" s="188" t="s">
        <v>19</v>
      </c>
      <c r="L147" s="38"/>
      <c r="M147" s="193" t="s">
        <v>19</v>
      </c>
      <c r="N147" s="194" t="s">
        <v>43</v>
      </c>
      <c r="O147" s="63"/>
      <c r="P147" s="195">
        <f>O147*H147</f>
        <v>0</v>
      </c>
      <c r="Q147" s="195">
        <v>0.08</v>
      </c>
      <c r="R147" s="195">
        <f>Q147*H147</f>
        <v>34.205599999999997</v>
      </c>
      <c r="S147" s="195">
        <v>0</v>
      </c>
      <c r="T147" s="19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7" t="s">
        <v>135</v>
      </c>
      <c r="AT147" s="197" t="s">
        <v>131</v>
      </c>
      <c r="AU147" s="197" t="s">
        <v>82</v>
      </c>
      <c r="AY147" s="16" t="s">
        <v>128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80</v>
      </c>
      <c r="BK147" s="198">
        <f>ROUND(I147*H147,2)</f>
        <v>0</v>
      </c>
      <c r="BL147" s="16" t="s">
        <v>135</v>
      </c>
      <c r="BM147" s="197" t="s">
        <v>617</v>
      </c>
    </row>
    <row r="148" spans="1:65" s="2" customFormat="1">
      <c r="A148" s="33"/>
      <c r="B148" s="34"/>
      <c r="C148" s="35"/>
      <c r="D148" s="199" t="s">
        <v>137</v>
      </c>
      <c r="E148" s="35"/>
      <c r="F148" s="200" t="s">
        <v>255</v>
      </c>
      <c r="G148" s="35"/>
      <c r="H148" s="35"/>
      <c r="I148" s="107"/>
      <c r="J148" s="35"/>
      <c r="K148" s="35"/>
      <c r="L148" s="38"/>
      <c r="M148" s="201"/>
      <c r="N148" s="20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137</v>
      </c>
      <c r="AU148" s="16" t="s">
        <v>82</v>
      </c>
    </row>
    <row r="149" spans="1:65" s="13" customFormat="1">
      <c r="B149" s="203"/>
      <c r="C149" s="204"/>
      <c r="D149" s="199" t="s">
        <v>138</v>
      </c>
      <c r="E149" s="205" t="s">
        <v>19</v>
      </c>
      <c r="F149" s="206" t="s">
        <v>618</v>
      </c>
      <c r="G149" s="204"/>
      <c r="H149" s="207">
        <v>427.57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138</v>
      </c>
      <c r="AU149" s="213" t="s">
        <v>82</v>
      </c>
      <c r="AV149" s="13" t="s">
        <v>82</v>
      </c>
      <c r="AW149" s="13" t="s">
        <v>33</v>
      </c>
      <c r="AX149" s="13" t="s">
        <v>80</v>
      </c>
      <c r="AY149" s="213" t="s">
        <v>128</v>
      </c>
    </row>
    <row r="150" spans="1:65" s="2" customFormat="1" ht="16.5" customHeight="1">
      <c r="A150" s="33"/>
      <c r="B150" s="34"/>
      <c r="C150" s="186" t="s">
        <v>258</v>
      </c>
      <c r="D150" s="186" t="s">
        <v>131</v>
      </c>
      <c r="E150" s="187" t="s">
        <v>259</v>
      </c>
      <c r="F150" s="188" t="s">
        <v>260</v>
      </c>
      <c r="G150" s="189" t="s">
        <v>168</v>
      </c>
      <c r="H150" s="190">
        <v>427.57</v>
      </c>
      <c r="I150" s="191"/>
      <c r="J150" s="192">
        <f>ROUND(I150*H150,2)</f>
        <v>0</v>
      </c>
      <c r="K150" s="188" t="s">
        <v>19</v>
      </c>
      <c r="L150" s="38"/>
      <c r="M150" s="193" t="s">
        <v>19</v>
      </c>
      <c r="N150" s="194" t="s">
        <v>43</v>
      </c>
      <c r="O150" s="63"/>
      <c r="P150" s="195">
        <f>O150*H150</f>
        <v>0</v>
      </c>
      <c r="Q150" s="195">
        <v>0.14000000000000001</v>
      </c>
      <c r="R150" s="195">
        <f>Q150*H150</f>
        <v>59.859800000000007</v>
      </c>
      <c r="S150" s="195">
        <v>0</v>
      </c>
      <c r="T150" s="19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7" t="s">
        <v>135</v>
      </c>
      <c r="AT150" s="197" t="s">
        <v>131</v>
      </c>
      <c r="AU150" s="197" t="s">
        <v>82</v>
      </c>
      <c r="AY150" s="16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80</v>
      </c>
      <c r="BK150" s="198">
        <f>ROUND(I150*H150,2)</f>
        <v>0</v>
      </c>
      <c r="BL150" s="16" t="s">
        <v>135</v>
      </c>
      <c r="BM150" s="197" t="s">
        <v>619</v>
      </c>
    </row>
    <row r="151" spans="1:65" s="2" customFormat="1">
      <c r="A151" s="33"/>
      <c r="B151" s="34"/>
      <c r="C151" s="35"/>
      <c r="D151" s="199" t="s">
        <v>137</v>
      </c>
      <c r="E151" s="35"/>
      <c r="F151" s="200" t="s">
        <v>260</v>
      </c>
      <c r="G151" s="35"/>
      <c r="H151" s="35"/>
      <c r="I151" s="107"/>
      <c r="J151" s="35"/>
      <c r="K151" s="35"/>
      <c r="L151" s="38"/>
      <c r="M151" s="201"/>
      <c r="N151" s="20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137</v>
      </c>
      <c r="AU151" s="16" t="s">
        <v>82</v>
      </c>
    </row>
    <row r="152" spans="1:65" s="13" customFormat="1">
      <c r="B152" s="203"/>
      <c r="C152" s="204"/>
      <c r="D152" s="199" t="s">
        <v>138</v>
      </c>
      <c r="E152" s="205" t="s">
        <v>19</v>
      </c>
      <c r="F152" s="206" t="s">
        <v>615</v>
      </c>
      <c r="G152" s="204"/>
      <c r="H152" s="207">
        <v>427.57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138</v>
      </c>
      <c r="AU152" s="213" t="s">
        <v>82</v>
      </c>
      <c r="AV152" s="13" t="s">
        <v>82</v>
      </c>
      <c r="AW152" s="13" t="s">
        <v>33</v>
      </c>
      <c r="AX152" s="13" t="s">
        <v>80</v>
      </c>
      <c r="AY152" s="213" t="s">
        <v>128</v>
      </c>
    </row>
    <row r="153" spans="1:65" s="2" customFormat="1" ht="16.5" customHeight="1">
      <c r="A153" s="33"/>
      <c r="B153" s="34"/>
      <c r="C153" s="186" t="s">
        <v>620</v>
      </c>
      <c r="D153" s="186" t="s">
        <v>131</v>
      </c>
      <c r="E153" s="187" t="s">
        <v>203</v>
      </c>
      <c r="F153" s="188" t="s">
        <v>204</v>
      </c>
      <c r="G153" s="189" t="s">
        <v>168</v>
      </c>
      <c r="H153" s="190">
        <v>28.8</v>
      </c>
      <c r="I153" s="191"/>
      <c r="J153" s="192">
        <f>ROUND(I153*H153,2)</f>
        <v>0</v>
      </c>
      <c r="K153" s="188" t="s">
        <v>19</v>
      </c>
      <c r="L153" s="38"/>
      <c r="M153" s="193" t="s">
        <v>19</v>
      </c>
      <c r="N153" s="194" t="s">
        <v>43</v>
      </c>
      <c r="O153" s="63"/>
      <c r="P153" s="195">
        <f>O153*H153</f>
        <v>0</v>
      </c>
      <c r="Q153" s="195">
        <v>0.19536000000000001</v>
      </c>
      <c r="R153" s="195">
        <f>Q153*H153</f>
        <v>5.6263680000000003</v>
      </c>
      <c r="S153" s="195">
        <v>0</v>
      </c>
      <c r="T153" s="19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7" t="s">
        <v>135</v>
      </c>
      <c r="AT153" s="197" t="s">
        <v>131</v>
      </c>
      <c r="AU153" s="197" t="s">
        <v>82</v>
      </c>
      <c r="AY153" s="16" t="s">
        <v>128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80</v>
      </c>
      <c r="BK153" s="198">
        <f>ROUND(I153*H153,2)</f>
        <v>0</v>
      </c>
      <c r="BL153" s="16" t="s">
        <v>135</v>
      </c>
      <c r="BM153" s="197" t="s">
        <v>621</v>
      </c>
    </row>
    <row r="154" spans="1:65" s="2" customFormat="1">
      <c r="A154" s="33"/>
      <c r="B154" s="34"/>
      <c r="C154" s="35"/>
      <c r="D154" s="199" t="s">
        <v>137</v>
      </c>
      <c r="E154" s="35"/>
      <c r="F154" s="200" t="s">
        <v>204</v>
      </c>
      <c r="G154" s="35"/>
      <c r="H154" s="35"/>
      <c r="I154" s="107"/>
      <c r="J154" s="35"/>
      <c r="K154" s="35"/>
      <c r="L154" s="38"/>
      <c r="M154" s="201"/>
      <c r="N154" s="202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137</v>
      </c>
      <c r="AU154" s="16" t="s">
        <v>82</v>
      </c>
    </row>
    <row r="155" spans="1:65" s="13" customFormat="1">
      <c r="B155" s="203"/>
      <c r="C155" s="204"/>
      <c r="D155" s="199" t="s">
        <v>138</v>
      </c>
      <c r="E155" s="205" t="s">
        <v>19</v>
      </c>
      <c r="F155" s="206" t="s">
        <v>622</v>
      </c>
      <c r="G155" s="204"/>
      <c r="H155" s="207">
        <v>28.8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138</v>
      </c>
      <c r="AU155" s="213" t="s">
        <v>82</v>
      </c>
      <c r="AV155" s="13" t="s">
        <v>82</v>
      </c>
      <c r="AW155" s="13" t="s">
        <v>33</v>
      </c>
      <c r="AX155" s="13" t="s">
        <v>80</v>
      </c>
      <c r="AY155" s="213" t="s">
        <v>128</v>
      </c>
    </row>
    <row r="156" spans="1:65" s="2" customFormat="1" ht="16.5" customHeight="1">
      <c r="A156" s="33"/>
      <c r="B156" s="34"/>
      <c r="C156" s="214" t="s">
        <v>8</v>
      </c>
      <c r="D156" s="214" t="s">
        <v>175</v>
      </c>
      <c r="E156" s="215" t="s">
        <v>207</v>
      </c>
      <c r="F156" s="216" t="s">
        <v>208</v>
      </c>
      <c r="G156" s="217" t="s">
        <v>209</v>
      </c>
      <c r="H156" s="218">
        <v>8.6489999999999991</v>
      </c>
      <c r="I156" s="219"/>
      <c r="J156" s="220">
        <f>ROUND(I156*H156,2)</f>
        <v>0</v>
      </c>
      <c r="K156" s="216" t="s">
        <v>19</v>
      </c>
      <c r="L156" s="221"/>
      <c r="M156" s="222" t="s">
        <v>19</v>
      </c>
      <c r="N156" s="223" t="s">
        <v>43</v>
      </c>
      <c r="O156" s="63"/>
      <c r="P156" s="195">
        <f>O156*H156</f>
        <v>0</v>
      </c>
      <c r="Q156" s="195">
        <v>1</v>
      </c>
      <c r="R156" s="195">
        <f>Q156*H156</f>
        <v>8.6489999999999991</v>
      </c>
      <c r="S156" s="195">
        <v>0</v>
      </c>
      <c r="T156" s="19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7" t="s">
        <v>179</v>
      </c>
      <c r="AT156" s="197" t="s">
        <v>175</v>
      </c>
      <c r="AU156" s="197" t="s">
        <v>82</v>
      </c>
      <c r="AY156" s="16" t="s">
        <v>128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80</v>
      </c>
      <c r="BK156" s="198">
        <f>ROUND(I156*H156,2)</f>
        <v>0</v>
      </c>
      <c r="BL156" s="16" t="s">
        <v>135</v>
      </c>
      <c r="BM156" s="197" t="s">
        <v>623</v>
      </c>
    </row>
    <row r="157" spans="1:65" s="2" customFormat="1">
      <c r="A157" s="33"/>
      <c r="B157" s="34"/>
      <c r="C157" s="35"/>
      <c r="D157" s="199" t="s">
        <v>137</v>
      </c>
      <c r="E157" s="35"/>
      <c r="F157" s="200" t="s">
        <v>208</v>
      </c>
      <c r="G157" s="35"/>
      <c r="H157" s="35"/>
      <c r="I157" s="107"/>
      <c r="J157" s="35"/>
      <c r="K157" s="35"/>
      <c r="L157" s="38"/>
      <c r="M157" s="201"/>
      <c r="N157" s="202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137</v>
      </c>
      <c r="AU157" s="16" t="s">
        <v>82</v>
      </c>
    </row>
    <row r="158" spans="1:65" s="2" customFormat="1" ht="19.5">
      <c r="A158" s="33"/>
      <c r="B158" s="34"/>
      <c r="C158" s="35"/>
      <c r="D158" s="199" t="s">
        <v>211</v>
      </c>
      <c r="E158" s="35"/>
      <c r="F158" s="224" t="s">
        <v>212</v>
      </c>
      <c r="G158" s="35"/>
      <c r="H158" s="35"/>
      <c r="I158" s="107"/>
      <c r="J158" s="35"/>
      <c r="K158" s="35"/>
      <c r="L158" s="38"/>
      <c r="M158" s="201"/>
      <c r="N158" s="202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211</v>
      </c>
      <c r="AU158" s="16" t="s">
        <v>82</v>
      </c>
    </row>
    <row r="159" spans="1:65" s="13" customFormat="1">
      <c r="B159" s="203"/>
      <c r="C159" s="204"/>
      <c r="D159" s="199" t="s">
        <v>138</v>
      </c>
      <c r="E159" s="205" t="s">
        <v>19</v>
      </c>
      <c r="F159" s="206" t="s">
        <v>624</v>
      </c>
      <c r="G159" s="204"/>
      <c r="H159" s="207">
        <v>8.6489999999999991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138</v>
      </c>
      <c r="AU159" s="213" t="s">
        <v>82</v>
      </c>
      <c r="AV159" s="13" t="s">
        <v>82</v>
      </c>
      <c r="AW159" s="13" t="s">
        <v>33</v>
      </c>
      <c r="AX159" s="13" t="s">
        <v>80</v>
      </c>
      <c r="AY159" s="213" t="s">
        <v>128</v>
      </c>
    </row>
    <row r="160" spans="1:65" s="2" customFormat="1" ht="16.5" customHeight="1">
      <c r="A160" s="33"/>
      <c r="B160" s="34"/>
      <c r="C160" s="186" t="s">
        <v>344</v>
      </c>
      <c r="D160" s="186" t="s">
        <v>131</v>
      </c>
      <c r="E160" s="187" t="s">
        <v>214</v>
      </c>
      <c r="F160" s="188" t="s">
        <v>215</v>
      </c>
      <c r="G160" s="189" t="s">
        <v>168</v>
      </c>
      <c r="H160" s="190">
        <v>323.95</v>
      </c>
      <c r="I160" s="191"/>
      <c r="J160" s="192">
        <f>ROUND(I160*H160,2)</f>
        <v>0</v>
      </c>
      <c r="K160" s="188" t="s">
        <v>19</v>
      </c>
      <c r="L160" s="38"/>
      <c r="M160" s="193" t="s">
        <v>19</v>
      </c>
      <c r="N160" s="194" t="s">
        <v>43</v>
      </c>
      <c r="O160" s="63"/>
      <c r="P160" s="195">
        <f>O160*H160</f>
        <v>0</v>
      </c>
      <c r="Q160" s="195">
        <v>8.4250000000000005E-2</v>
      </c>
      <c r="R160" s="195">
        <f>Q160*H160</f>
        <v>27.292787499999999</v>
      </c>
      <c r="S160" s="195">
        <v>0</v>
      </c>
      <c r="T160" s="19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7" t="s">
        <v>135</v>
      </c>
      <c r="AT160" s="197" t="s">
        <v>131</v>
      </c>
      <c r="AU160" s="197" t="s">
        <v>82</v>
      </c>
      <c r="AY160" s="16" t="s">
        <v>128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80</v>
      </c>
      <c r="BK160" s="198">
        <f>ROUND(I160*H160,2)</f>
        <v>0</v>
      </c>
      <c r="BL160" s="16" t="s">
        <v>135</v>
      </c>
      <c r="BM160" s="197" t="s">
        <v>625</v>
      </c>
    </row>
    <row r="161" spans="1:65" s="2" customFormat="1">
      <c r="A161" s="33"/>
      <c r="B161" s="34"/>
      <c r="C161" s="35"/>
      <c r="D161" s="199" t="s">
        <v>137</v>
      </c>
      <c r="E161" s="35"/>
      <c r="F161" s="200" t="s">
        <v>215</v>
      </c>
      <c r="G161" s="35"/>
      <c r="H161" s="35"/>
      <c r="I161" s="107"/>
      <c r="J161" s="35"/>
      <c r="K161" s="35"/>
      <c r="L161" s="38"/>
      <c r="M161" s="201"/>
      <c r="N161" s="202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137</v>
      </c>
      <c r="AU161" s="16" t="s">
        <v>82</v>
      </c>
    </row>
    <row r="162" spans="1:65" s="13" customFormat="1">
      <c r="B162" s="203"/>
      <c r="C162" s="204"/>
      <c r="D162" s="199" t="s">
        <v>138</v>
      </c>
      <c r="E162" s="205" t="s">
        <v>19</v>
      </c>
      <c r="F162" s="206" t="s">
        <v>626</v>
      </c>
      <c r="G162" s="204"/>
      <c r="H162" s="207">
        <v>323.95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138</v>
      </c>
      <c r="AU162" s="213" t="s">
        <v>82</v>
      </c>
      <c r="AV162" s="13" t="s">
        <v>82</v>
      </c>
      <c r="AW162" s="13" t="s">
        <v>33</v>
      </c>
      <c r="AX162" s="13" t="s">
        <v>80</v>
      </c>
      <c r="AY162" s="213" t="s">
        <v>128</v>
      </c>
    </row>
    <row r="163" spans="1:65" s="2" customFormat="1" ht="16.5" customHeight="1">
      <c r="A163" s="33"/>
      <c r="B163" s="34"/>
      <c r="C163" s="214" t="s">
        <v>179</v>
      </c>
      <c r="D163" s="214" t="s">
        <v>175</v>
      </c>
      <c r="E163" s="215" t="s">
        <v>223</v>
      </c>
      <c r="F163" s="216" t="s">
        <v>224</v>
      </c>
      <c r="G163" s="217" t="s">
        <v>168</v>
      </c>
      <c r="H163" s="218">
        <v>323.95</v>
      </c>
      <c r="I163" s="219"/>
      <c r="J163" s="220">
        <f>ROUND(I163*H163,2)</f>
        <v>0</v>
      </c>
      <c r="K163" s="216" t="s">
        <v>195</v>
      </c>
      <c r="L163" s="221"/>
      <c r="M163" s="222" t="s">
        <v>19</v>
      </c>
      <c r="N163" s="223" t="s">
        <v>43</v>
      </c>
      <c r="O163" s="63"/>
      <c r="P163" s="195">
        <f>O163*H163</f>
        <v>0</v>
      </c>
      <c r="Q163" s="195">
        <v>0.13100000000000001</v>
      </c>
      <c r="R163" s="195">
        <f>Q163*H163</f>
        <v>42.437449999999998</v>
      </c>
      <c r="S163" s="195">
        <v>0</v>
      </c>
      <c r="T163" s="19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7" t="s">
        <v>179</v>
      </c>
      <c r="AT163" s="197" t="s">
        <v>175</v>
      </c>
      <c r="AU163" s="197" t="s">
        <v>82</v>
      </c>
      <c r="AY163" s="16" t="s">
        <v>128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80</v>
      </c>
      <c r="BK163" s="198">
        <f>ROUND(I163*H163,2)</f>
        <v>0</v>
      </c>
      <c r="BL163" s="16" t="s">
        <v>135</v>
      </c>
      <c r="BM163" s="197" t="s">
        <v>627</v>
      </c>
    </row>
    <row r="164" spans="1:65" s="2" customFormat="1">
      <c r="A164" s="33"/>
      <c r="B164" s="34"/>
      <c r="C164" s="35"/>
      <c r="D164" s="199" t="s">
        <v>137</v>
      </c>
      <c r="E164" s="35"/>
      <c r="F164" s="200" t="s">
        <v>224</v>
      </c>
      <c r="G164" s="35"/>
      <c r="H164" s="35"/>
      <c r="I164" s="107"/>
      <c r="J164" s="35"/>
      <c r="K164" s="35"/>
      <c r="L164" s="38"/>
      <c r="M164" s="201"/>
      <c r="N164" s="202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137</v>
      </c>
      <c r="AU164" s="16" t="s">
        <v>82</v>
      </c>
    </row>
    <row r="165" spans="1:65" s="13" customFormat="1">
      <c r="B165" s="203"/>
      <c r="C165" s="204"/>
      <c r="D165" s="199" t="s">
        <v>138</v>
      </c>
      <c r="E165" s="205" t="s">
        <v>19</v>
      </c>
      <c r="F165" s="206" t="s">
        <v>626</v>
      </c>
      <c r="G165" s="204"/>
      <c r="H165" s="207">
        <v>323.95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138</v>
      </c>
      <c r="AU165" s="213" t="s">
        <v>82</v>
      </c>
      <c r="AV165" s="13" t="s">
        <v>82</v>
      </c>
      <c r="AW165" s="13" t="s">
        <v>33</v>
      </c>
      <c r="AX165" s="13" t="s">
        <v>80</v>
      </c>
      <c r="AY165" s="213" t="s">
        <v>128</v>
      </c>
    </row>
    <row r="166" spans="1:65" s="2" customFormat="1" ht="16.5" customHeight="1">
      <c r="A166" s="33"/>
      <c r="B166" s="34"/>
      <c r="C166" s="214" t="s">
        <v>380</v>
      </c>
      <c r="D166" s="214" t="s">
        <v>175</v>
      </c>
      <c r="E166" s="215" t="s">
        <v>219</v>
      </c>
      <c r="F166" s="216" t="s">
        <v>220</v>
      </c>
      <c r="G166" s="217" t="s">
        <v>168</v>
      </c>
      <c r="H166" s="218">
        <v>14.52</v>
      </c>
      <c r="I166" s="219"/>
      <c r="J166" s="220">
        <f>ROUND(I166*H166,2)</f>
        <v>0</v>
      </c>
      <c r="K166" s="216" t="s">
        <v>195</v>
      </c>
      <c r="L166" s="221"/>
      <c r="M166" s="222" t="s">
        <v>19</v>
      </c>
      <c r="N166" s="223" t="s">
        <v>43</v>
      </c>
      <c r="O166" s="63"/>
      <c r="P166" s="195">
        <f>O166*H166</f>
        <v>0</v>
      </c>
      <c r="Q166" s="195">
        <v>0.13100000000000001</v>
      </c>
      <c r="R166" s="195">
        <f>Q166*H166</f>
        <v>1.90212</v>
      </c>
      <c r="S166" s="195">
        <v>0</v>
      </c>
      <c r="T166" s="19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7" t="s">
        <v>179</v>
      </c>
      <c r="AT166" s="197" t="s">
        <v>175</v>
      </c>
      <c r="AU166" s="197" t="s">
        <v>82</v>
      </c>
      <c r="AY166" s="16" t="s">
        <v>128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6" t="s">
        <v>80</v>
      </c>
      <c r="BK166" s="198">
        <f>ROUND(I166*H166,2)</f>
        <v>0</v>
      </c>
      <c r="BL166" s="16" t="s">
        <v>135</v>
      </c>
      <c r="BM166" s="197" t="s">
        <v>628</v>
      </c>
    </row>
    <row r="167" spans="1:65" s="2" customFormat="1">
      <c r="A167" s="33"/>
      <c r="B167" s="34"/>
      <c r="C167" s="35"/>
      <c r="D167" s="199" t="s">
        <v>137</v>
      </c>
      <c r="E167" s="35"/>
      <c r="F167" s="200" t="s">
        <v>220</v>
      </c>
      <c r="G167" s="35"/>
      <c r="H167" s="35"/>
      <c r="I167" s="107"/>
      <c r="J167" s="35"/>
      <c r="K167" s="35"/>
      <c r="L167" s="38"/>
      <c r="M167" s="201"/>
      <c r="N167" s="202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137</v>
      </c>
      <c r="AU167" s="16" t="s">
        <v>82</v>
      </c>
    </row>
    <row r="168" spans="1:65" s="13" customFormat="1">
      <c r="B168" s="203"/>
      <c r="C168" s="204"/>
      <c r="D168" s="199" t="s">
        <v>138</v>
      </c>
      <c r="E168" s="205" t="s">
        <v>19</v>
      </c>
      <c r="F168" s="206" t="s">
        <v>629</v>
      </c>
      <c r="G168" s="204"/>
      <c r="H168" s="207">
        <v>14.52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138</v>
      </c>
      <c r="AU168" s="213" t="s">
        <v>82</v>
      </c>
      <c r="AV168" s="13" t="s">
        <v>82</v>
      </c>
      <c r="AW168" s="13" t="s">
        <v>33</v>
      </c>
      <c r="AX168" s="13" t="s">
        <v>80</v>
      </c>
      <c r="AY168" s="213" t="s">
        <v>128</v>
      </c>
    </row>
    <row r="169" spans="1:65" s="2" customFormat="1" ht="16.5" customHeight="1">
      <c r="A169" s="33"/>
      <c r="B169" s="34"/>
      <c r="C169" s="186" t="s">
        <v>410</v>
      </c>
      <c r="D169" s="186" t="s">
        <v>131</v>
      </c>
      <c r="E169" s="187" t="s">
        <v>264</v>
      </c>
      <c r="F169" s="188" t="s">
        <v>265</v>
      </c>
      <c r="G169" s="189" t="s">
        <v>168</v>
      </c>
      <c r="H169" s="190">
        <v>219.2</v>
      </c>
      <c r="I169" s="191"/>
      <c r="J169" s="192">
        <f>ROUND(I169*H169,2)</f>
        <v>0</v>
      </c>
      <c r="K169" s="188" t="s">
        <v>19</v>
      </c>
      <c r="L169" s="38"/>
      <c r="M169" s="193" t="s">
        <v>19</v>
      </c>
      <c r="N169" s="194" t="s">
        <v>43</v>
      </c>
      <c r="O169" s="63"/>
      <c r="P169" s="195">
        <f>O169*H169</f>
        <v>0</v>
      </c>
      <c r="Q169" s="195">
        <v>0.10362</v>
      </c>
      <c r="R169" s="195">
        <f>Q169*H169</f>
        <v>22.713504</v>
      </c>
      <c r="S169" s="195">
        <v>0</v>
      </c>
      <c r="T169" s="19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7" t="s">
        <v>135</v>
      </c>
      <c r="AT169" s="197" t="s">
        <v>131</v>
      </c>
      <c r="AU169" s="197" t="s">
        <v>82</v>
      </c>
      <c r="AY169" s="16" t="s">
        <v>128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80</v>
      </c>
      <c r="BK169" s="198">
        <f>ROUND(I169*H169,2)</f>
        <v>0</v>
      </c>
      <c r="BL169" s="16" t="s">
        <v>135</v>
      </c>
      <c r="BM169" s="197" t="s">
        <v>630</v>
      </c>
    </row>
    <row r="170" spans="1:65" s="2" customFormat="1">
      <c r="A170" s="33"/>
      <c r="B170" s="34"/>
      <c r="C170" s="35"/>
      <c r="D170" s="199" t="s">
        <v>137</v>
      </c>
      <c r="E170" s="35"/>
      <c r="F170" s="200" t="s">
        <v>265</v>
      </c>
      <c r="G170" s="35"/>
      <c r="H170" s="35"/>
      <c r="I170" s="107"/>
      <c r="J170" s="35"/>
      <c r="K170" s="35"/>
      <c r="L170" s="38"/>
      <c r="M170" s="201"/>
      <c r="N170" s="202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137</v>
      </c>
      <c r="AU170" s="16" t="s">
        <v>82</v>
      </c>
    </row>
    <row r="171" spans="1:65" s="13" customFormat="1">
      <c r="B171" s="203"/>
      <c r="C171" s="204"/>
      <c r="D171" s="199" t="s">
        <v>138</v>
      </c>
      <c r="E171" s="205" t="s">
        <v>19</v>
      </c>
      <c r="F171" s="206" t="s">
        <v>631</v>
      </c>
      <c r="G171" s="204"/>
      <c r="H171" s="207">
        <v>219.2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138</v>
      </c>
      <c r="AU171" s="213" t="s">
        <v>82</v>
      </c>
      <c r="AV171" s="13" t="s">
        <v>82</v>
      </c>
      <c r="AW171" s="13" t="s">
        <v>33</v>
      </c>
      <c r="AX171" s="13" t="s">
        <v>80</v>
      </c>
      <c r="AY171" s="213" t="s">
        <v>128</v>
      </c>
    </row>
    <row r="172" spans="1:65" s="2" customFormat="1" ht="16.5" customHeight="1">
      <c r="A172" s="33"/>
      <c r="B172" s="34"/>
      <c r="C172" s="214" t="s">
        <v>465</v>
      </c>
      <c r="D172" s="214" t="s">
        <v>175</v>
      </c>
      <c r="E172" s="215" t="s">
        <v>269</v>
      </c>
      <c r="F172" s="216" t="s">
        <v>270</v>
      </c>
      <c r="G172" s="217" t="s">
        <v>168</v>
      </c>
      <c r="H172" s="218">
        <v>55</v>
      </c>
      <c r="I172" s="219"/>
      <c r="J172" s="220">
        <f>ROUND(I172*H172,2)</f>
        <v>0</v>
      </c>
      <c r="K172" s="216" t="s">
        <v>195</v>
      </c>
      <c r="L172" s="221"/>
      <c r="M172" s="222" t="s">
        <v>19</v>
      </c>
      <c r="N172" s="223" t="s">
        <v>43</v>
      </c>
      <c r="O172" s="63"/>
      <c r="P172" s="195">
        <f>O172*H172</f>
        <v>0</v>
      </c>
      <c r="Q172" s="195">
        <v>0.18</v>
      </c>
      <c r="R172" s="195">
        <f>Q172*H172</f>
        <v>9.9</v>
      </c>
      <c r="S172" s="195">
        <v>0</v>
      </c>
      <c r="T172" s="19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7" t="s">
        <v>179</v>
      </c>
      <c r="AT172" s="197" t="s">
        <v>175</v>
      </c>
      <c r="AU172" s="197" t="s">
        <v>82</v>
      </c>
      <c r="AY172" s="16" t="s">
        <v>128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80</v>
      </c>
      <c r="BK172" s="198">
        <f>ROUND(I172*H172,2)</f>
        <v>0</v>
      </c>
      <c r="BL172" s="16" t="s">
        <v>135</v>
      </c>
      <c r="BM172" s="197" t="s">
        <v>632</v>
      </c>
    </row>
    <row r="173" spans="1:65" s="2" customFormat="1">
      <c r="A173" s="33"/>
      <c r="B173" s="34"/>
      <c r="C173" s="35"/>
      <c r="D173" s="199" t="s">
        <v>137</v>
      </c>
      <c r="E173" s="35"/>
      <c r="F173" s="200" t="s">
        <v>270</v>
      </c>
      <c r="G173" s="35"/>
      <c r="H173" s="35"/>
      <c r="I173" s="107"/>
      <c r="J173" s="35"/>
      <c r="K173" s="35"/>
      <c r="L173" s="38"/>
      <c r="M173" s="201"/>
      <c r="N173" s="202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137</v>
      </c>
      <c r="AU173" s="16" t="s">
        <v>82</v>
      </c>
    </row>
    <row r="174" spans="1:65" s="13" customFormat="1">
      <c r="B174" s="203"/>
      <c r="C174" s="204"/>
      <c r="D174" s="199" t="s">
        <v>138</v>
      </c>
      <c r="E174" s="205" t="s">
        <v>19</v>
      </c>
      <c r="F174" s="206" t="s">
        <v>580</v>
      </c>
      <c r="G174" s="204"/>
      <c r="H174" s="207">
        <v>55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138</v>
      </c>
      <c r="AU174" s="213" t="s">
        <v>82</v>
      </c>
      <c r="AV174" s="13" t="s">
        <v>82</v>
      </c>
      <c r="AW174" s="13" t="s">
        <v>33</v>
      </c>
      <c r="AX174" s="13" t="s">
        <v>80</v>
      </c>
      <c r="AY174" s="213" t="s">
        <v>128</v>
      </c>
    </row>
    <row r="175" spans="1:65" s="12" customFormat="1" ht="22.9" customHeight="1">
      <c r="B175" s="170"/>
      <c r="C175" s="171"/>
      <c r="D175" s="172" t="s">
        <v>71</v>
      </c>
      <c r="E175" s="184" t="s">
        <v>179</v>
      </c>
      <c r="F175" s="184" t="s">
        <v>281</v>
      </c>
      <c r="G175" s="171"/>
      <c r="H175" s="171"/>
      <c r="I175" s="174"/>
      <c r="J175" s="185">
        <f>BK175</f>
        <v>0</v>
      </c>
      <c r="K175" s="171"/>
      <c r="L175" s="176"/>
      <c r="M175" s="177"/>
      <c r="N175" s="178"/>
      <c r="O175" s="178"/>
      <c r="P175" s="179">
        <f>SUM(P176:P209)</f>
        <v>0</v>
      </c>
      <c r="Q175" s="178"/>
      <c r="R175" s="179">
        <f>SUM(R176:R209)</f>
        <v>5.6911900000000006</v>
      </c>
      <c r="S175" s="178"/>
      <c r="T175" s="180">
        <f>SUM(T176:T209)</f>
        <v>0</v>
      </c>
      <c r="AR175" s="181" t="s">
        <v>80</v>
      </c>
      <c r="AT175" s="182" t="s">
        <v>71</v>
      </c>
      <c r="AU175" s="182" t="s">
        <v>80</v>
      </c>
      <c r="AY175" s="181" t="s">
        <v>128</v>
      </c>
      <c r="BK175" s="183">
        <f>SUM(BK176:BK209)</f>
        <v>0</v>
      </c>
    </row>
    <row r="176" spans="1:65" s="2" customFormat="1" ht="16.5" customHeight="1">
      <c r="A176" s="33"/>
      <c r="B176" s="34"/>
      <c r="C176" s="186" t="s">
        <v>316</v>
      </c>
      <c r="D176" s="186" t="s">
        <v>131</v>
      </c>
      <c r="E176" s="187" t="s">
        <v>283</v>
      </c>
      <c r="F176" s="188" t="s">
        <v>284</v>
      </c>
      <c r="G176" s="189" t="s">
        <v>285</v>
      </c>
      <c r="H176" s="190">
        <v>27</v>
      </c>
      <c r="I176" s="191"/>
      <c r="J176" s="192">
        <f>ROUND(I176*H176,2)</f>
        <v>0</v>
      </c>
      <c r="K176" s="188" t="s">
        <v>19</v>
      </c>
      <c r="L176" s="38"/>
      <c r="M176" s="193" t="s">
        <v>19</v>
      </c>
      <c r="N176" s="194" t="s">
        <v>43</v>
      </c>
      <c r="O176" s="63"/>
      <c r="P176" s="195">
        <f>O176*H176</f>
        <v>0</v>
      </c>
      <c r="Q176" s="195">
        <v>4.2700000000000004E-3</v>
      </c>
      <c r="R176" s="195">
        <f>Q176*H176</f>
        <v>0.11529</v>
      </c>
      <c r="S176" s="195">
        <v>0</v>
      </c>
      <c r="T176" s="19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7" t="s">
        <v>135</v>
      </c>
      <c r="AT176" s="197" t="s">
        <v>131</v>
      </c>
      <c r="AU176" s="197" t="s">
        <v>82</v>
      </c>
      <c r="AY176" s="16" t="s">
        <v>128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80</v>
      </c>
      <c r="BK176" s="198">
        <f>ROUND(I176*H176,2)</f>
        <v>0</v>
      </c>
      <c r="BL176" s="16" t="s">
        <v>135</v>
      </c>
      <c r="BM176" s="197" t="s">
        <v>633</v>
      </c>
    </row>
    <row r="177" spans="1:65" s="2" customFormat="1">
      <c r="A177" s="33"/>
      <c r="B177" s="34"/>
      <c r="C177" s="35"/>
      <c r="D177" s="199" t="s">
        <v>137</v>
      </c>
      <c r="E177" s="35"/>
      <c r="F177" s="200" t="s">
        <v>284</v>
      </c>
      <c r="G177" s="35"/>
      <c r="H177" s="35"/>
      <c r="I177" s="107"/>
      <c r="J177" s="35"/>
      <c r="K177" s="35"/>
      <c r="L177" s="38"/>
      <c r="M177" s="201"/>
      <c r="N177" s="202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137</v>
      </c>
      <c r="AU177" s="16" t="s">
        <v>82</v>
      </c>
    </row>
    <row r="178" spans="1:65" s="13" customFormat="1">
      <c r="B178" s="203"/>
      <c r="C178" s="204"/>
      <c r="D178" s="199" t="s">
        <v>138</v>
      </c>
      <c r="E178" s="205" t="s">
        <v>19</v>
      </c>
      <c r="F178" s="206" t="s">
        <v>263</v>
      </c>
      <c r="G178" s="204"/>
      <c r="H178" s="207">
        <v>27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138</v>
      </c>
      <c r="AU178" s="213" t="s">
        <v>82</v>
      </c>
      <c r="AV178" s="13" t="s">
        <v>82</v>
      </c>
      <c r="AW178" s="13" t="s">
        <v>33</v>
      </c>
      <c r="AX178" s="13" t="s">
        <v>80</v>
      </c>
      <c r="AY178" s="213" t="s">
        <v>128</v>
      </c>
    </row>
    <row r="179" spans="1:65" s="2" customFormat="1" ht="16.5" customHeight="1">
      <c r="A179" s="33"/>
      <c r="B179" s="34"/>
      <c r="C179" s="186" t="s">
        <v>171</v>
      </c>
      <c r="D179" s="186" t="s">
        <v>131</v>
      </c>
      <c r="E179" s="187" t="s">
        <v>289</v>
      </c>
      <c r="F179" s="188" t="s">
        <v>290</v>
      </c>
      <c r="G179" s="189" t="s">
        <v>194</v>
      </c>
      <c r="H179" s="190">
        <v>4</v>
      </c>
      <c r="I179" s="191"/>
      <c r="J179" s="192">
        <f>ROUND(I179*H179,2)</f>
        <v>0</v>
      </c>
      <c r="K179" s="188" t="s">
        <v>19</v>
      </c>
      <c r="L179" s="38"/>
      <c r="M179" s="193" t="s">
        <v>19</v>
      </c>
      <c r="N179" s="194" t="s">
        <v>43</v>
      </c>
      <c r="O179" s="63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7" t="s">
        <v>135</v>
      </c>
      <c r="AT179" s="197" t="s">
        <v>131</v>
      </c>
      <c r="AU179" s="197" t="s">
        <v>82</v>
      </c>
      <c r="AY179" s="16" t="s">
        <v>128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80</v>
      </c>
      <c r="BK179" s="198">
        <f>ROUND(I179*H179,2)</f>
        <v>0</v>
      </c>
      <c r="BL179" s="16" t="s">
        <v>135</v>
      </c>
      <c r="BM179" s="197" t="s">
        <v>634</v>
      </c>
    </row>
    <row r="180" spans="1:65" s="2" customFormat="1">
      <c r="A180" s="33"/>
      <c r="B180" s="34"/>
      <c r="C180" s="35"/>
      <c r="D180" s="199" t="s">
        <v>137</v>
      </c>
      <c r="E180" s="35"/>
      <c r="F180" s="200" t="s">
        <v>290</v>
      </c>
      <c r="G180" s="35"/>
      <c r="H180" s="35"/>
      <c r="I180" s="107"/>
      <c r="J180" s="35"/>
      <c r="K180" s="35"/>
      <c r="L180" s="38"/>
      <c r="M180" s="201"/>
      <c r="N180" s="202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137</v>
      </c>
      <c r="AU180" s="16" t="s">
        <v>82</v>
      </c>
    </row>
    <row r="181" spans="1:65" s="2" customFormat="1" ht="16.5" customHeight="1">
      <c r="A181" s="33"/>
      <c r="B181" s="34"/>
      <c r="C181" s="214" t="s">
        <v>7</v>
      </c>
      <c r="D181" s="214" t="s">
        <v>175</v>
      </c>
      <c r="E181" s="215" t="s">
        <v>293</v>
      </c>
      <c r="F181" s="216" t="s">
        <v>294</v>
      </c>
      <c r="G181" s="217" t="s">
        <v>194</v>
      </c>
      <c r="H181" s="218">
        <v>4</v>
      </c>
      <c r="I181" s="219"/>
      <c r="J181" s="220">
        <f>ROUND(I181*H181,2)</f>
        <v>0</v>
      </c>
      <c r="K181" s="216" t="s">
        <v>19</v>
      </c>
      <c r="L181" s="221"/>
      <c r="M181" s="222" t="s">
        <v>19</v>
      </c>
      <c r="N181" s="223" t="s">
        <v>43</v>
      </c>
      <c r="O181" s="63"/>
      <c r="P181" s="195">
        <f>O181*H181</f>
        <v>0</v>
      </c>
      <c r="Q181" s="195">
        <v>1.1999999999999999E-3</v>
      </c>
      <c r="R181" s="195">
        <f>Q181*H181</f>
        <v>4.7999999999999996E-3</v>
      </c>
      <c r="S181" s="195">
        <v>0</v>
      </c>
      <c r="T181" s="19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7" t="s">
        <v>179</v>
      </c>
      <c r="AT181" s="197" t="s">
        <v>175</v>
      </c>
      <c r="AU181" s="197" t="s">
        <v>82</v>
      </c>
      <c r="AY181" s="16" t="s">
        <v>128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80</v>
      </c>
      <c r="BK181" s="198">
        <f>ROUND(I181*H181,2)</f>
        <v>0</v>
      </c>
      <c r="BL181" s="16" t="s">
        <v>135</v>
      </c>
      <c r="BM181" s="197" t="s">
        <v>635</v>
      </c>
    </row>
    <row r="182" spans="1:65" s="2" customFormat="1">
      <c r="A182" s="33"/>
      <c r="B182" s="34"/>
      <c r="C182" s="35"/>
      <c r="D182" s="199" t="s">
        <v>137</v>
      </c>
      <c r="E182" s="35"/>
      <c r="F182" s="200" t="s">
        <v>294</v>
      </c>
      <c r="G182" s="35"/>
      <c r="H182" s="35"/>
      <c r="I182" s="107"/>
      <c r="J182" s="35"/>
      <c r="K182" s="35"/>
      <c r="L182" s="38"/>
      <c r="M182" s="201"/>
      <c r="N182" s="202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137</v>
      </c>
      <c r="AU182" s="16" t="s">
        <v>82</v>
      </c>
    </row>
    <row r="183" spans="1:65" s="2" customFormat="1" ht="16.5" customHeight="1">
      <c r="A183" s="33"/>
      <c r="B183" s="34"/>
      <c r="C183" s="186" t="s">
        <v>182</v>
      </c>
      <c r="D183" s="186" t="s">
        <v>131</v>
      </c>
      <c r="E183" s="187" t="s">
        <v>297</v>
      </c>
      <c r="F183" s="188" t="s">
        <v>298</v>
      </c>
      <c r="G183" s="189" t="s">
        <v>194</v>
      </c>
      <c r="H183" s="190">
        <v>2</v>
      </c>
      <c r="I183" s="191"/>
      <c r="J183" s="192">
        <f>ROUND(I183*H183,2)</f>
        <v>0</v>
      </c>
      <c r="K183" s="188" t="s">
        <v>19</v>
      </c>
      <c r="L183" s="38"/>
      <c r="M183" s="193" t="s">
        <v>19</v>
      </c>
      <c r="N183" s="194" t="s">
        <v>43</v>
      </c>
      <c r="O183" s="63"/>
      <c r="P183" s="195">
        <f>O183*H183</f>
        <v>0</v>
      </c>
      <c r="Q183" s="195">
        <v>3.2499999999999999E-3</v>
      </c>
      <c r="R183" s="195">
        <f>Q183*H183</f>
        <v>6.4999999999999997E-3</v>
      </c>
      <c r="S183" s="195">
        <v>0</v>
      </c>
      <c r="T183" s="19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7" t="s">
        <v>135</v>
      </c>
      <c r="AT183" s="197" t="s">
        <v>131</v>
      </c>
      <c r="AU183" s="197" t="s">
        <v>82</v>
      </c>
      <c r="AY183" s="16" t="s">
        <v>128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6" t="s">
        <v>80</v>
      </c>
      <c r="BK183" s="198">
        <f>ROUND(I183*H183,2)</f>
        <v>0</v>
      </c>
      <c r="BL183" s="16" t="s">
        <v>135</v>
      </c>
      <c r="BM183" s="197" t="s">
        <v>636</v>
      </c>
    </row>
    <row r="184" spans="1:65" s="2" customFormat="1">
      <c r="A184" s="33"/>
      <c r="B184" s="34"/>
      <c r="C184" s="35"/>
      <c r="D184" s="199" t="s">
        <v>137</v>
      </c>
      <c r="E184" s="35"/>
      <c r="F184" s="200" t="s">
        <v>298</v>
      </c>
      <c r="G184" s="35"/>
      <c r="H184" s="35"/>
      <c r="I184" s="107"/>
      <c r="J184" s="35"/>
      <c r="K184" s="35"/>
      <c r="L184" s="38"/>
      <c r="M184" s="201"/>
      <c r="N184" s="202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137</v>
      </c>
      <c r="AU184" s="16" t="s">
        <v>82</v>
      </c>
    </row>
    <row r="185" spans="1:65" s="2" customFormat="1" ht="16.5" customHeight="1">
      <c r="A185" s="33"/>
      <c r="B185" s="34"/>
      <c r="C185" s="186" t="s">
        <v>186</v>
      </c>
      <c r="D185" s="186" t="s">
        <v>131</v>
      </c>
      <c r="E185" s="187" t="s">
        <v>301</v>
      </c>
      <c r="F185" s="188" t="s">
        <v>302</v>
      </c>
      <c r="G185" s="189" t="s">
        <v>194</v>
      </c>
      <c r="H185" s="190">
        <v>2</v>
      </c>
      <c r="I185" s="191"/>
      <c r="J185" s="192">
        <f>ROUND(I185*H185,2)</f>
        <v>0</v>
      </c>
      <c r="K185" s="188" t="s">
        <v>19</v>
      </c>
      <c r="L185" s="38"/>
      <c r="M185" s="193" t="s">
        <v>19</v>
      </c>
      <c r="N185" s="194" t="s">
        <v>43</v>
      </c>
      <c r="O185" s="63"/>
      <c r="P185" s="195">
        <f>O185*H185</f>
        <v>0</v>
      </c>
      <c r="Q185" s="195">
        <v>0.14494000000000001</v>
      </c>
      <c r="R185" s="195">
        <f>Q185*H185</f>
        <v>0.28988000000000003</v>
      </c>
      <c r="S185" s="195">
        <v>0</v>
      </c>
      <c r="T185" s="19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7" t="s">
        <v>135</v>
      </c>
      <c r="AT185" s="197" t="s">
        <v>131</v>
      </c>
      <c r="AU185" s="197" t="s">
        <v>82</v>
      </c>
      <c r="AY185" s="16" t="s">
        <v>128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6" t="s">
        <v>80</v>
      </c>
      <c r="BK185" s="198">
        <f>ROUND(I185*H185,2)</f>
        <v>0</v>
      </c>
      <c r="BL185" s="16" t="s">
        <v>135</v>
      </c>
      <c r="BM185" s="197" t="s">
        <v>637</v>
      </c>
    </row>
    <row r="186" spans="1:65" s="2" customFormat="1">
      <c r="A186" s="33"/>
      <c r="B186" s="34"/>
      <c r="C186" s="35"/>
      <c r="D186" s="199" t="s">
        <v>137</v>
      </c>
      <c r="E186" s="35"/>
      <c r="F186" s="200" t="s">
        <v>302</v>
      </c>
      <c r="G186" s="35"/>
      <c r="H186" s="35"/>
      <c r="I186" s="107"/>
      <c r="J186" s="35"/>
      <c r="K186" s="35"/>
      <c r="L186" s="38"/>
      <c r="M186" s="201"/>
      <c r="N186" s="202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137</v>
      </c>
      <c r="AU186" s="16" t="s">
        <v>82</v>
      </c>
    </row>
    <row r="187" spans="1:65" s="2" customFormat="1" ht="16.5" customHeight="1">
      <c r="A187" s="33"/>
      <c r="B187" s="34"/>
      <c r="C187" s="214" t="s">
        <v>226</v>
      </c>
      <c r="D187" s="214" t="s">
        <v>175</v>
      </c>
      <c r="E187" s="215" t="s">
        <v>305</v>
      </c>
      <c r="F187" s="216" t="s">
        <v>306</v>
      </c>
      <c r="G187" s="217" t="s">
        <v>194</v>
      </c>
      <c r="H187" s="218">
        <v>2</v>
      </c>
      <c r="I187" s="219"/>
      <c r="J187" s="220">
        <f>ROUND(I187*H187,2)</f>
        <v>0</v>
      </c>
      <c r="K187" s="216" t="s">
        <v>19</v>
      </c>
      <c r="L187" s="221"/>
      <c r="M187" s="222" t="s">
        <v>19</v>
      </c>
      <c r="N187" s="223" t="s">
        <v>43</v>
      </c>
      <c r="O187" s="63"/>
      <c r="P187" s="195">
        <f>O187*H187</f>
        <v>0</v>
      </c>
      <c r="Q187" s="195">
        <v>0.23200000000000001</v>
      </c>
      <c r="R187" s="195">
        <f>Q187*H187</f>
        <v>0.46400000000000002</v>
      </c>
      <c r="S187" s="195">
        <v>0</v>
      </c>
      <c r="T187" s="19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7" t="s">
        <v>179</v>
      </c>
      <c r="AT187" s="197" t="s">
        <v>175</v>
      </c>
      <c r="AU187" s="197" t="s">
        <v>82</v>
      </c>
      <c r="AY187" s="16" t="s">
        <v>128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80</v>
      </c>
      <c r="BK187" s="198">
        <f>ROUND(I187*H187,2)</f>
        <v>0</v>
      </c>
      <c r="BL187" s="16" t="s">
        <v>135</v>
      </c>
      <c r="BM187" s="197" t="s">
        <v>638</v>
      </c>
    </row>
    <row r="188" spans="1:65" s="2" customFormat="1">
      <c r="A188" s="33"/>
      <c r="B188" s="34"/>
      <c r="C188" s="35"/>
      <c r="D188" s="199" t="s">
        <v>137</v>
      </c>
      <c r="E188" s="35"/>
      <c r="F188" s="200" t="s">
        <v>306</v>
      </c>
      <c r="G188" s="35"/>
      <c r="H188" s="35"/>
      <c r="I188" s="107"/>
      <c r="J188" s="35"/>
      <c r="K188" s="35"/>
      <c r="L188" s="38"/>
      <c r="M188" s="201"/>
      <c r="N188" s="202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137</v>
      </c>
      <c r="AU188" s="16" t="s">
        <v>82</v>
      </c>
    </row>
    <row r="189" spans="1:65" s="2" customFormat="1" ht="16.5" customHeight="1">
      <c r="A189" s="33"/>
      <c r="B189" s="34"/>
      <c r="C189" s="214" t="s">
        <v>231</v>
      </c>
      <c r="D189" s="214" t="s">
        <v>175</v>
      </c>
      <c r="E189" s="215" t="s">
        <v>309</v>
      </c>
      <c r="F189" s="216" t="s">
        <v>310</v>
      </c>
      <c r="G189" s="217" t="s">
        <v>194</v>
      </c>
      <c r="H189" s="218">
        <v>2</v>
      </c>
      <c r="I189" s="219"/>
      <c r="J189" s="220">
        <f>ROUND(I189*H189,2)</f>
        <v>0</v>
      </c>
      <c r="K189" s="216" t="s">
        <v>19</v>
      </c>
      <c r="L189" s="221"/>
      <c r="M189" s="222" t="s">
        <v>19</v>
      </c>
      <c r="N189" s="223" t="s">
        <v>43</v>
      </c>
      <c r="O189" s="63"/>
      <c r="P189" s="195">
        <f>O189*H189</f>
        <v>0</v>
      </c>
      <c r="Q189" s="195">
        <v>0.08</v>
      </c>
      <c r="R189" s="195">
        <f>Q189*H189</f>
        <v>0.16</v>
      </c>
      <c r="S189" s="195">
        <v>0</v>
      </c>
      <c r="T189" s="19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7" t="s">
        <v>179</v>
      </c>
      <c r="AT189" s="197" t="s">
        <v>175</v>
      </c>
      <c r="AU189" s="197" t="s">
        <v>82</v>
      </c>
      <c r="AY189" s="16" t="s">
        <v>128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6" t="s">
        <v>80</v>
      </c>
      <c r="BK189" s="198">
        <f>ROUND(I189*H189,2)</f>
        <v>0</v>
      </c>
      <c r="BL189" s="16" t="s">
        <v>135</v>
      </c>
      <c r="BM189" s="197" t="s">
        <v>639</v>
      </c>
    </row>
    <row r="190" spans="1:65" s="2" customFormat="1">
      <c r="A190" s="33"/>
      <c r="B190" s="34"/>
      <c r="C190" s="35"/>
      <c r="D190" s="199" t="s">
        <v>137</v>
      </c>
      <c r="E190" s="35"/>
      <c r="F190" s="200" t="s">
        <v>310</v>
      </c>
      <c r="G190" s="35"/>
      <c r="H190" s="35"/>
      <c r="I190" s="107"/>
      <c r="J190" s="35"/>
      <c r="K190" s="35"/>
      <c r="L190" s="38"/>
      <c r="M190" s="201"/>
      <c r="N190" s="202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137</v>
      </c>
      <c r="AU190" s="16" t="s">
        <v>82</v>
      </c>
    </row>
    <row r="191" spans="1:65" s="2" customFormat="1" ht="16.5" customHeight="1">
      <c r="A191" s="33"/>
      <c r="B191" s="34"/>
      <c r="C191" s="214" t="s">
        <v>268</v>
      </c>
      <c r="D191" s="214" t="s">
        <v>175</v>
      </c>
      <c r="E191" s="215" t="s">
        <v>313</v>
      </c>
      <c r="F191" s="216" t="s">
        <v>314</v>
      </c>
      <c r="G191" s="217" t="s">
        <v>194</v>
      </c>
      <c r="H191" s="218">
        <v>2</v>
      </c>
      <c r="I191" s="219"/>
      <c r="J191" s="220">
        <f>ROUND(I191*H191,2)</f>
        <v>0</v>
      </c>
      <c r="K191" s="216" t="s">
        <v>19</v>
      </c>
      <c r="L191" s="221"/>
      <c r="M191" s="222" t="s">
        <v>19</v>
      </c>
      <c r="N191" s="223" t="s">
        <v>43</v>
      </c>
      <c r="O191" s="63"/>
      <c r="P191" s="195">
        <f>O191*H191</f>
        <v>0</v>
      </c>
      <c r="Q191" s="195">
        <v>0.04</v>
      </c>
      <c r="R191" s="195">
        <f>Q191*H191</f>
        <v>0.08</v>
      </c>
      <c r="S191" s="195">
        <v>0</v>
      </c>
      <c r="T191" s="19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7" t="s">
        <v>179</v>
      </c>
      <c r="AT191" s="197" t="s">
        <v>175</v>
      </c>
      <c r="AU191" s="197" t="s">
        <v>82</v>
      </c>
      <c r="AY191" s="16" t="s">
        <v>128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80</v>
      </c>
      <c r="BK191" s="198">
        <f>ROUND(I191*H191,2)</f>
        <v>0</v>
      </c>
      <c r="BL191" s="16" t="s">
        <v>135</v>
      </c>
      <c r="BM191" s="197" t="s">
        <v>640</v>
      </c>
    </row>
    <row r="192" spans="1:65" s="2" customFormat="1">
      <c r="A192" s="33"/>
      <c r="B192" s="34"/>
      <c r="C192" s="35"/>
      <c r="D192" s="199" t="s">
        <v>137</v>
      </c>
      <c r="E192" s="35"/>
      <c r="F192" s="200" t="s">
        <v>314</v>
      </c>
      <c r="G192" s="35"/>
      <c r="H192" s="35"/>
      <c r="I192" s="107"/>
      <c r="J192" s="35"/>
      <c r="K192" s="35"/>
      <c r="L192" s="38"/>
      <c r="M192" s="201"/>
      <c r="N192" s="202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137</v>
      </c>
      <c r="AU192" s="16" t="s">
        <v>82</v>
      </c>
    </row>
    <row r="193" spans="1:65" s="2" customFormat="1" ht="16.5" customHeight="1">
      <c r="A193" s="33"/>
      <c r="B193" s="34"/>
      <c r="C193" s="214" t="s">
        <v>263</v>
      </c>
      <c r="D193" s="214" t="s">
        <v>175</v>
      </c>
      <c r="E193" s="215" t="s">
        <v>317</v>
      </c>
      <c r="F193" s="216" t="s">
        <v>318</v>
      </c>
      <c r="G193" s="217" t="s">
        <v>194</v>
      </c>
      <c r="H193" s="218">
        <v>2</v>
      </c>
      <c r="I193" s="219"/>
      <c r="J193" s="220">
        <f>ROUND(I193*H193,2)</f>
        <v>0</v>
      </c>
      <c r="K193" s="216" t="s">
        <v>19</v>
      </c>
      <c r="L193" s="221"/>
      <c r="M193" s="222" t="s">
        <v>19</v>
      </c>
      <c r="N193" s="223" t="s">
        <v>43</v>
      </c>
      <c r="O193" s="63"/>
      <c r="P193" s="195">
        <f>O193*H193</f>
        <v>0</v>
      </c>
      <c r="Q193" s="195">
        <v>0.04</v>
      </c>
      <c r="R193" s="195">
        <f>Q193*H193</f>
        <v>0.08</v>
      </c>
      <c r="S193" s="195">
        <v>0</v>
      </c>
      <c r="T193" s="19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7" t="s">
        <v>179</v>
      </c>
      <c r="AT193" s="197" t="s">
        <v>175</v>
      </c>
      <c r="AU193" s="197" t="s">
        <v>82</v>
      </c>
      <c r="AY193" s="16" t="s">
        <v>128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80</v>
      </c>
      <c r="BK193" s="198">
        <f>ROUND(I193*H193,2)</f>
        <v>0</v>
      </c>
      <c r="BL193" s="16" t="s">
        <v>135</v>
      </c>
      <c r="BM193" s="197" t="s">
        <v>641</v>
      </c>
    </row>
    <row r="194" spans="1:65" s="2" customFormat="1">
      <c r="A194" s="33"/>
      <c r="B194" s="34"/>
      <c r="C194" s="35"/>
      <c r="D194" s="199" t="s">
        <v>137</v>
      </c>
      <c r="E194" s="35"/>
      <c r="F194" s="200" t="s">
        <v>318</v>
      </c>
      <c r="G194" s="35"/>
      <c r="H194" s="35"/>
      <c r="I194" s="107"/>
      <c r="J194" s="35"/>
      <c r="K194" s="35"/>
      <c r="L194" s="38"/>
      <c r="M194" s="201"/>
      <c r="N194" s="202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137</v>
      </c>
      <c r="AU194" s="16" t="s">
        <v>82</v>
      </c>
    </row>
    <row r="195" spans="1:65" s="2" customFormat="1" ht="16.5" customHeight="1">
      <c r="A195" s="33"/>
      <c r="B195" s="34"/>
      <c r="C195" s="214" t="s">
        <v>273</v>
      </c>
      <c r="D195" s="214" t="s">
        <v>175</v>
      </c>
      <c r="E195" s="215" t="s">
        <v>321</v>
      </c>
      <c r="F195" s="216" t="s">
        <v>322</v>
      </c>
      <c r="G195" s="217" t="s">
        <v>194</v>
      </c>
      <c r="H195" s="218">
        <v>2</v>
      </c>
      <c r="I195" s="219"/>
      <c r="J195" s="220">
        <f>ROUND(I195*H195,2)</f>
        <v>0</v>
      </c>
      <c r="K195" s="216" t="s">
        <v>19</v>
      </c>
      <c r="L195" s="221"/>
      <c r="M195" s="222" t="s">
        <v>19</v>
      </c>
      <c r="N195" s="223" t="s">
        <v>43</v>
      </c>
      <c r="O195" s="63"/>
      <c r="P195" s="195">
        <f>O195*H195</f>
        <v>0</v>
      </c>
      <c r="Q195" s="195">
        <v>2.7E-2</v>
      </c>
      <c r="R195" s="195">
        <f>Q195*H195</f>
        <v>5.3999999999999999E-2</v>
      </c>
      <c r="S195" s="195">
        <v>0</v>
      </c>
      <c r="T195" s="19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7" t="s">
        <v>179</v>
      </c>
      <c r="AT195" s="197" t="s">
        <v>175</v>
      </c>
      <c r="AU195" s="197" t="s">
        <v>82</v>
      </c>
      <c r="AY195" s="16" t="s">
        <v>128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6" t="s">
        <v>80</v>
      </c>
      <c r="BK195" s="198">
        <f>ROUND(I195*H195,2)</f>
        <v>0</v>
      </c>
      <c r="BL195" s="16" t="s">
        <v>135</v>
      </c>
      <c r="BM195" s="197" t="s">
        <v>642</v>
      </c>
    </row>
    <row r="196" spans="1:65" s="2" customFormat="1">
      <c r="A196" s="33"/>
      <c r="B196" s="34"/>
      <c r="C196" s="35"/>
      <c r="D196" s="199" t="s">
        <v>137</v>
      </c>
      <c r="E196" s="35"/>
      <c r="F196" s="200" t="s">
        <v>322</v>
      </c>
      <c r="G196" s="35"/>
      <c r="H196" s="35"/>
      <c r="I196" s="107"/>
      <c r="J196" s="35"/>
      <c r="K196" s="35"/>
      <c r="L196" s="38"/>
      <c r="M196" s="201"/>
      <c r="N196" s="202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137</v>
      </c>
      <c r="AU196" s="16" t="s">
        <v>82</v>
      </c>
    </row>
    <row r="197" spans="1:65" s="2" customFormat="1" ht="16.5" customHeight="1">
      <c r="A197" s="33"/>
      <c r="B197" s="34"/>
      <c r="C197" s="186" t="s">
        <v>213</v>
      </c>
      <c r="D197" s="186" t="s">
        <v>131</v>
      </c>
      <c r="E197" s="187" t="s">
        <v>325</v>
      </c>
      <c r="F197" s="188" t="s">
        <v>326</v>
      </c>
      <c r="G197" s="189" t="s">
        <v>194</v>
      </c>
      <c r="H197" s="190">
        <v>2</v>
      </c>
      <c r="I197" s="191"/>
      <c r="J197" s="192">
        <f>ROUND(I197*H197,2)</f>
        <v>0</v>
      </c>
      <c r="K197" s="188" t="s">
        <v>19</v>
      </c>
      <c r="L197" s="38"/>
      <c r="M197" s="193" t="s">
        <v>19</v>
      </c>
      <c r="N197" s="194" t="s">
        <v>43</v>
      </c>
      <c r="O197" s="63"/>
      <c r="P197" s="195">
        <f>O197*H197</f>
        <v>0</v>
      </c>
      <c r="Q197" s="195">
        <v>4.6800000000000001E-3</v>
      </c>
      <c r="R197" s="195">
        <f>Q197*H197</f>
        <v>9.3600000000000003E-3</v>
      </c>
      <c r="S197" s="195">
        <v>0</v>
      </c>
      <c r="T197" s="19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7" t="s">
        <v>135</v>
      </c>
      <c r="AT197" s="197" t="s">
        <v>131</v>
      </c>
      <c r="AU197" s="197" t="s">
        <v>82</v>
      </c>
      <c r="AY197" s="16" t="s">
        <v>128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6" t="s">
        <v>80</v>
      </c>
      <c r="BK197" s="198">
        <f>ROUND(I197*H197,2)</f>
        <v>0</v>
      </c>
      <c r="BL197" s="16" t="s">
        <v>135</v>
      </c>
      <c r="BM197" s="197" t="s">
        <v>643</v>
      </c>
    </row>
    <row r="198" spans="1:65" s="2" customFormat="1">
      <c r="A198" s="33"/>
      <c r="B198" s="34"/>
      <c r="C198" s="35"/>
      <c r="D198" s="199" t="s">
        <v>137</v>
      </c>
      <c r="E198" s="35"/>
      <c r="F198" s="200" t="s">
        <v>326</v>
      </c>
      <c r="G198" s="35"/>
      <c r="H198" s="35"/>
      <c r="I198" s="107"/>
      <c r="J198" s="35"/>
      <c r="K198" s="35"/>
      <c r="L198" s="38"/>
      <c r="M198" s="201"/>
      <c r="N198" s="202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137</v>
      </c>
      <c r="AU198" s="16" t="s">
        <v>82</v>
      </c>
    </row>
    <row r="199" spans="1:65" s="2" customFormat="1" ht="16.5" customHeight="1">
      <c r="A199" s="33"/>
      <c r="B199" s="34"/>
      <c r="C199" s="214" t="s">
        <v>644</v>
      </c>
      <c r="D199" s="214" t="s">
        <v>175</v>
      </c>
      <c r="E199" s="215" t="s">
        <v>329</v>
      </c>
      <c r="F199" s="216" t="s">
        <v>330</v>
      </c>
      <c r="G199" s="217" t="s">
        <v>194</v>
      </c>
      <c r="H199" s="218">
        <v>2</v>
      </c>
      <c r="I199" s="219"/>
      <c r="J199" s="220">
        <f>ROUND(I199*H199,2)</f>
        <v>0</v>
      </c>
      <c r="K199" s="216" t="s">
        <v>19</v>
      </c>
      <c r="L199" s="221"/>
      <c r="M199" s="222" t="s">
        <v>19</v>
      </c>
      <c r="N199" s="223" t="s">
        <v>43</v>
      </c>
      <c r="O199" s="63"/>
      <c r="P199" s="195">
        <f>O199*H199</f>
        <v>0</v>
      </c>
      <c r="Q199" s="195">
        <v>5.8000000000000003E-2</v>
      </c>
      <c r="R199" s="195">
        <f>Q199*H199</f>
        <v>0.11600000000000001</v>
      </c>
      <c r="S199" s="195">
        <v>0</v>
      </c>
      <c r="T199" s="19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7" t="s">
        <v>179</v>
      </c>
      <c r="AT199" s="197" t="s">
        <v>175</v>
      </c>
      <c r="AU199" s="197" t="s">
        <v>82</v>
      </c>
      <c r="AY199" s="16" t="s">
        <v>128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6" t="s">
        <v>80</v>
      </c>
      <c r="BK199" s="198">
        <f>ROUND(I199*H199,2)</f>
        <v>0</v>
      </c>
      <c r="BL199" s="16" t="s">
        <v>135</v>
      </c>
      <c r="BM199" s="197" t="s">
        <v>645</v>
      </c>
    </row>
    <row r="200" spans="1:65" s="2" customFormat="1">
      <c r="A200" s="33"/>
      <c r="B200" s="34"/>
      <c r="C200" s="35"/>
      <c r="D200" s="199" t="s">
        <v>137</v>
      </c>
      <c r="E200" s="35"/>
      <c r="F200" s="200" t="s">
        <v>330</v>
      </c>
      <c r="G200" s="35"/>
      <c r="H200" s="35"/>
      <c r="I200" s="107"/>
      <c r="J200" s="35"/>
      <c r="K200" s="35"/>
      <c r="L200" s="38"/>
      <c r="M200" s="201"/>
      <c r="N200" s="202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137</v>
      </c>
      <c r="AU200" s="16" t="s">
        <v>82</v>
      </c>
    </row>
    <row r="201" spans="1:65" s="2" customFormat="1" ht="16.5" customHeight="1">
      <c r="A201" s="33"/>
      <c r="B201" s="34"/>
      <c r="C201" s="214" t="s">
        <v>218</v>
      </c>
      <c r="D201" s="214" t="s">
        <v>175</v>
      </c>
      <c r="E201" s="215" t="s">
        <v>333</v>
      </c>
      <c r="F201" s="216" t="s">
        <v>334</v>
      </c>
      <c r="G201" s="217" t="s">
        <v>194</v>
      </c>
      <c r="H201" s="218">
        <v>2</v>
      </c>
      <c r="I201" s="219"/>
      <c r="J201" s="220">
        <f>ROUND(I201*H201,2)</f>
        <v>0</v>
      </c>
      <c r="K201" s="216" t="s">
        <v>19</v>
      </c>
      <c r="L201" s="221"/>
      <c r="M201" s="222" t="s">
        <v>19</v>
      </c>
      <c r="N201" s="223" t="s">
        <v>43</v>
      </c>
      <c r="O201" s="63"/>
      <c r="P201" s="195">
        <f>O201*H201</f>
        <v>0</v>
      </c>
      <c r="Q201" s="195">
        <v>0.06</v>
      </c>
      <c r="R201" s="195">
        <f>Q201*H201</f>
        <v>0.12</v>
      </c>
      <c r="S201" s="195">
        <v>0</v>
      </c>
      <c r="T201" s="19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7" t="s">
        <v>179</v>
      </c>
      <c r="AT201" s="197" t="s">
        <v>175</v>
      </c>
      <c r="AU201" s="197" t="s">
        <v>82</v>
      </c>
      <c r="AY201" s="16" t="s">
        <v>128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6" t="s">
        <v>80</v>
      </c>
      <c r="BK201" s="198">
        <f>ROUND(I201*H201,2)</f>
        <v>0</v>
      </c>
      <c r="BL201" s="16" t="s">
        <v>135</v>
      </c>
      <c r="BM201" s="197" t="s">
        <v>646</v>
      </c>
    </row>
    <row r="202" spans="1:65" s="2" customFormat="1">
      <c r="A202" s="33"/>
      <c r="B202" s="34"/>
      <c r="C202" s="35"/>
      <c r="D202" s="199" t="s">
        <v>137</v>
      </c>
      <c r="E202" s="35"/>
      <c r="F202" s="200" t="s">
        <v>334</v>
      </c>
      <c r="G202" s="35"/>
      <c r="H202" s="35"/>
      <c r="I202" s="107"/>
      <c r="J202" s="35"/>
      <c r="K202" s="35"/>
      <c r="L202" s="38"/>
      <c r="M202" s="201"/>
      <c r="N202" s="202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137</v>
      </c>
      <c r="AU202" s="16" t="s">
        <v>82</v>
      </c>
    </row>
    <row r="203" spans="1:65" s="2" customFormat="1" ht="16.5" customHeight="1">
      <c r="A203" s="33"/>
      <c r="B203" s="34"/>
      <c r="C203" s="214" t="s">
        <v>222</v>
      </c>
      <c r="D203" s="214" t="s">
        <v>175</v>
      </c>
      <c r="E203" s="215" t="s">
        <v>337</v>
      </c>
      <c r="F203" s="216" t="s">
        <v>338</v>
      </c>
      <c r="G203" s="217" t="s">
        <v>194</v>
      </c>
      <c r="H203" s="218">
        <v>2</v>
      </c>
      <c r="I203" s="219"/>
      <c r="J203" s="220">
        <f>ROUND(I203*H203,2)</f>
        <v>0</v>
      </c>
      <c r="K203" s="216" t="s">
        <v>19</v>
      </c>
      <c r="L203" s="221"/>
      <c r="M203" s="222" t="s">
        <v>19</v>
      </c>
      <c r="N203" s="223" t="s">
        <v>43</v>
      </c>
      <c r="O203" s="63"/>
      <c r="P203" s="195">
        <f>O203*H203</f>
        <v>0</v>
      </c>
      <c r="Q203" s="195">
        <v>4.0000000000000001E-3</v>
      </c>
      <c r="R203" s="195">
        <f>Q203*H203</f>
        <v>8.0000000000000002E-3</v>
      </c>
      <c r="S203" s="195">
        <v>0</v>
      </c>
      <c r="T203" s="196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7" t="s">
        <v>179</v>
      </c>
      <c r="AT203" s="197" t="s">
        <v>175</v>
      </c>
      <c r="AU203" s="197" t="s">
        <v>82</v>
      </c>
      <c r="AY203" s="16" t="s">
        <v>128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6" t="s">
        <v>80</v>
      </c>
      <c r="BK203" s="198">
        <f>ROUND(I203*H203,2)</f>
        <v>0</v>
      </c>
      <c r="BL203" s="16" t="s">
        <v>135</v>
      </c>
      <c r="BM203" s="197" t="s">
        <v>647</v>
      </c>
    </row>
    <row r="204" spans="1:65" s="2" customFormat="1">
      <c r="A204" s="33"/>
      <c r="B204" s="34"/>
      <c r="C204" s="35"/>
      <c r="D204" s="199" t="s">
        <v>137</v>
      </c>
      <c r="E204" s="35"/>
      <c r="F204" s="200" t="s">
        <v>338</v>
      </c>
      <c r="G204" s="35"/>
      <c r="H204" s="35"/>
      <c r="I204" s="107"/>
      <c r="J204" s="35"/>
      <c r="K204" s="35"/>
      <c r="L204" s="38"/>
      <c r="M204" s="201"/>
      <c r="N204" s="202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137</v>
      </c>
      <c r="AU204" s="16" t="s">
        <v>82</v>
      </c>
    </row>
    <row r="205" spans="1:65" s="2" customFormat="1" ht="16.5" customHeight="1">
      <c r="A205" s="33"/>
      <c r="B205" s="34"/>
      <c r="C205" s="186" t="s">
        <v>277</v>
      </c>
      <c r="D205" s="186" t="s">
        <v>131</v>
      </c>
      <c r="E205" s="187" t="s">
        <v>341</v>
      </c>
      <c r="F205" s="188" t="s">
        <v>342</v>
      </c>
      <c r="G205" s="189" t="s">
        <v>194</v>
      </c>
      <c r="H205" s="190">
        <v>4</v>
      </c>
      <c r="I205" s="191"/>
      <c r="J205" s="192">
        <f>ROUND(I205*H205,2)</f>
        <v>0</v>
      </c>
      <c r="K205" s="188" t="s">
        <v>19</v>
      </c>
      <c r="L205" s="38"/>
      <c r="M205" s="193" t="s">
        <v>19</v>
      </c>
      <c r="N205" s="194" t="s">
        <v>43</v>
      </c>
      <c r="O205" s="63"/>
      <c r="P205" s="195">
        <f>O205*H205</f>
        <v>0</v>
      </c>
      <c r="Q205" s="195">
        <v>0.42368</v>
      </c>
      <c r="R205" s="195">
        <f>Q205*H205</f>
        <v>1.69472</v>
      </c>
      <c r="S205" s="195">
        <v>0</v>
      </c>
      <c r="T205" s="19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7" t="s">
        <v>135</v>
      </c>
      <c r="AT205" s="197" t="s">
        <v>131</v>
      </c>
      <c r="AU205" s="197" t="s">
        <v>82</v>
      </c>
      <c r="AY205" s="16" t="s">
        <v>128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6" t="s">
        <v>80</v>
      </c>
      <c r="BK205" s="198">
        <f>ROUND(I205*H205,2)</f>
        <v>0</v>
      </c>
      <c r="BL205" s="16" t="s">
        <v>135</v>
      </c>
      <c r="BM205" s="197" t="s">
        <v>648</v>
      </c>
    </row>
    <row r="206" spans="1:65" s="2" customFormat="1">
      <c r="A206" s="33"/>
      <c r="B206" s="34"/>
      <c r="C206" s="35"/>
      <c r="D206" s="199" t="s">
        <v>137</v>
      </c>
      <c r="E206" s="35"/>
      <c r="F206" s="200" t="s">
        <v>342</v>
      </c>
      <c r="G206" s="35"/>
      <c r="H206" s="35"/>
      <c r="I206" s="107"/>
      <c r="J206" s="35"/>
      <c r="K206" s="35"/>
      <c r="L206" s="38"/>
      <c r="M206" s="201"/>
      <c r="N206" s="202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137</v>
      </c>
      <c r="AU206" s="16" t="s">
        <v>82</v>
      </c>
    </row>
    <row r="207" spans="1:65" s="2" customFormat="1" ht="16.5" customHeight="1">
      <c r="A207" s="33"/>
      <c r="B207" s="34"/>
      <c r="C207" s="186" t="s">
        <v>649</v>
      </c>
      <c r="D207" s="186" t="s">
        <v>131</v>
      </c>
      <c r="E207" s="187" t="s">
        <v>345</v>
      </c>
      <c r="F207" s="188" t="s">
        <v>346</v>
      </c>
      <c r="G207" s="189" t="s">
        <v>194</v>
      </c>
      <c r="H207" s="190">
        <v>8</v>
      </c>
      <c r="I207" s="191"/>
      <c r="J207" s="192">
        <f>ROUND(I207*H207,2)</f>
        <v>0</v>
      </c>
      <c r="K207" s="188" t="s">
        <v>195</v>
      </c>
      <c r="L207" s="38"/>
      <c r="M207" s="193" t="s">
        <v>19</v>
      </c>
      <c r="N207" s="194" t="s">
        <v>43</v>
      </c>
      <c r="O207" s="63"/>
      <c r="P207" s="195">
        <f>O207*H207</f>
        <v>0</v>
      </c>
      <c r="Q207" s="195">
        <v>0.31108000000000002</v>
      </c>
      <c r="R207" s="195">
        <f>Q207*H207</f>
        <v>2.4886400000000002</v>
      </c>
      <c r="S207" s="195">
        <v>0</v>
      </c>
      <c r="T207" s="19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7" t="s">
        <v>135</v>
      </c>
      <c r="AT207" s="197" t="s">
        <v>131</v>
      </c>
      <c r="AU207" s="197" t="s">
        <v>82</v>
      </c>
      <c r="AY207" s="16" t="s">
        <v>128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6" t="s">
        <v>80</v>
      </c>
      <c r="BK207" s="198">
        <f>ROUND(I207*H207,2)</f>
        <v>0</v>
      </c>
      <c r="BL207" s="16" t="s">
        <v>135</v>
      </c>
      <c r="BM207" s="197" t="s">
        <v>650</v>
      </c>
    </row>
    <row r="208" spans="1:65" s="2" customFormat="1">
      <c r="A208" s="33"/>
      <c r="B208" s="34"/>
      <c r="C208" s="35"/>
      <c r="D208" s="199" t="s">
        <v>137</v>
      </c>
      <c r="E208" s="35"/>
      <c r="F208" s="200" t="s">
        <v>348</v>
      </c>
      <c r="G208" s="35"/>
      <c r="H208" s="35"/>
      <c r="I208" s="107"/>
      <c r="J208" s="35"/>
      <c r="K208" s="35"/>
      <c r="L208" s="38"/>
      <c r="M208" s="201"/>
      <c r="N208" s="202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137</v>
      </c>
      <c r="AU208" s="16" t="s">
        <v>82</v>
      </c>
    </row>
    <row r="209" spans="1:65" s="2" customFormat="1" ht="97.5">
      <c r="A209" s="33"/>
      <c r="B209" s="34"/>
      <c r="C209" s="35"/>
      <c r="D209" s="199" t="s">
        <v>198</v>
      </c>
      <c r="E209" s="35"/>
      <c r="F209" s="224" t="s">
        <v>349</v>
      </c>
      <c r="G209" s="35"/>
      <c r="H209" s="35"/>
      <c r="I209" s="107"/>
      <c r="J209" s="35"/>
      <c r="K209" s="35"/>
      <c r="L209" s="38"/>
      <c r="M209" s="201"/>
      <c r="N209" s="202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198</v>
      </c>
      <c r="AU209" s="16" t="s">
        <v>82</v>
      </c>
    </row>
    <row r="210" spans="1:65" s="12" customFormat="1" ht="22.9" customHeight="1">
      <c r="B210" s="170"/>
      <c r="C210" s="171"/>
      <c r="D210" s="172" t="s">
        <v>71</v>
      </c>
      <c r="E210" s="184" t="s">
        <v>340</v>
      </c>
      <c r="F210" s="184" t="s">
        <v>354</v>
      </c>
      <c r="G210" s="171"/>
      <c r="H210" s="171"/>
      <c r="I210" s="174"/>
      <c r="J210" s="185">
        <f>BK210</f>
        <v>0</v>
      </c>
      <c r="K210" s="171"/>
      <c r="L210" s="176"/>
      <c r="M210" s="177"/>
      <c r="N210" s="178"/>
      <c r="O210" s="178"/>
      <c r="P210" s="179">
        <f>SUM(P211:P272)</f>
        <v>0</v>
      </c>
      <c r="Q210" s="178"/>
      <c r="R210" s="179">
        <f>SUM(R211:R272)</f>
        <v>125.810675</v>
      </c>
      <c r="S210" s="178"/>
      <c r="T210" s="180">
        <f>SUM(T211:T272)</f>
        <v>1054.348</v>
      </c>
      <c r="AR210" s="181" t="s">
        <v>80</v>
      </c>
      <c r="AT210" s="182" t="s">
        <v>71</v>
      </c>
      <c r="AU210" s="182" t="s">
        <v>80</v>
      </c>
      <c r="AY210" s="181" t="s">
        <v>128</v>
      </c>
      <c r="BK210" s="183">
        <f>SUM(BK211:BK272)</f>
        <v>0</v>
      </c>
    </row>
    <row r="211" spans="1:65" s="2" customFormat="1" ht="16.5" customHeight="1">
      <c r="A211" s="33"/>
      <c r="B211" s="34"/>
      <c r="C211" s="186" t="s">
        <v>149</v>
      </c>
      <c r="D211" s="186" t="s">
        <v>131</v>
      </c>
      <c r="E211" s="187" t="s">
        <v>356</v>
      </c>
      <c r="F211" s="188" t="s">
        <v>357</v>
      </c>
      <c r="G211" s="189" t="s">
        <v>168</v>
      </c>
      <c r="H211" s="190">
        <v>308</v>
      </c>
      <c r="I211" s="191"/>
      <c r="J211" s="192">
        <f>ROUND(I211*H211,2)</f>
        <v>0</v>
      </c>
      <c r="K211" s="188" t="s">
        <v>195</v>
      </c>
      <c r="L211" s="38"/>
      <c r="M211" s="193" t="s">
        <v>19</v>
      </c>
      <c r="N211" s="194" t="s">
        <v>43</v>
      </c>
      <c r="O211" s="63"/>
      <c r="P211" s="195">
        <f>O211*H211</f>
        <v>0</v>
      </c>
      <c r="Q211" s="195">
        <v>0</v>
      </c>
      <c r="R211" s="195">
        <f>Q211*H211</f>
        <v>0</v>
      </c>
      <c r="S211" s="195">
        <v>0.255</v>
      </c>
      <c r="T211" s="196">
        <f>S211*H211</f>
        <v>78.540000000000006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7" t="s">
        <v>135</v>
      </c>
      <c r="AT211" s="197" t="s">
        <v>131</v>
      </c>
      <c r="AU211" s="197" t="s">
        <v>82</v>
      </c>
      <c r="AY211" s="16" t="s">
        <v>128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6" t="s">
        <v>80</v>
      </c>
      <c r="BK211" s="198">
        <f>ROUND(I211*H211,2)</f>
        <v>0</v>
      </c>
      <c r="BL211" s="16" t="s">
        <v>135</v>
      </c>
      <c r="BM211" s="197" t="s">
        <v>651</v>
      </c>
    </row>
    <row r="212" spans="1:65" s="2" customFormat="1" ht="29.25">
      <c r="A212" s="33"/>
      <c r="B212" s="34"/>
      <c r="C212" s="35"/>
      <c r="D212" s="199" t="s">
        <v>137</v>
      </c>
      <c r="E212" s="35"/>
      <c r="F212" s="200" t="s">
        <v>359</v>
      </c>
      <c r="G212" s="35"/>
      <c r="H212" s="35"/>
      <c r="I212" s="107"/>
      <c r="J212" s="35"/>
      <c r="K212" s="35"/>
      <c r="L212" s="38"/>
      <c r="M212" s="201"/>
      <c r="N212" s="202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137</v>
      </c>
      <c r="AU212" s="16" t="s">
        <v>82</v>
      </c>
    </row>
    <row r="213" spans="1:65" s="2" customFormat="1" ht="126.75">
      <c r="A213" s="33"/>
      <c r="B213" s="34"/>
      <c r="C213" s="35"/>
      <c r="D213" s="199" t="s">
        <v>198</v>
      </c>
      <c r="E213" s="35"/>
      <c r="F213" s="224" t="s">
        <v>360</v>
      </c>
      <c r="G213" s="35"/>
      <c r="H213" s="35"/>
      <c r="I213" s="107"/>
      <c r="J213" s="35"/>
      <c r="K213" s="35"/>
      <c r="L213" s="38"/>
      <c r="M213" s="201"/>
      <c r="N213" s="202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198</v>
      </c>
      <c r="AU213" s="16" t="s">
        <v>82</v>
      </c>
    </row>
    <row r="214" spans="1:65" s="2" customFormat="1" ht="16.5" customHeight="1">
      <c r="A214" s="33"/>
      <c r="B214" s="34"/>
      <c r="C214" s="186" t="s">
        <v>328</v>
      </c>
      <c r="D214" s="186" t="s">
        <v>131</v>
      </c>
      <c r="E214" s="187" t="s">
        <v>375</v>
      </c>
      <c r="F214" s="188" t="s">
        <v>376</v>
      </c>
      <c r="G214" s="189" t="s">
        <v>168</v>
      </c>
      <c r="H214" s="190">
        <v>2116.4</v>
      </c>
      <c r="I214" s="191"/>
      <c r="J214" s="192">
        <f>ROUND(I214*H214,2)</f>
        <v>0</v>
      </c>
      <c r="K214" s="188" t="s">
        <v>195</v>
      </c>
      <c r="L214" s="38"/>
      <c r="M214" s="193" t="s">
        <v>19</v>
      </c>
      <c r="N214" s="194" t="s">
        <v>43</v>
      </c>
      <c r="O214" s="63"/>
      <c r="P214" s="195">
        <f>O214*H214</f>
        <v>0</v>
      </c>
      <c r="Q214" s="195">
        <v>0</v>
      </c>
      <c r="R214" s="195">
        <f>Q214*H214</f>
        <v>0</v>
      </c>
      <c r="S214" s="195">
        <v>0.28999999999999998</v>
      </c>
      <c r="T214" s="196">
        <f>S214*H214</f>
        <v>613.75599999999997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7" t="s">
        <v>135</v>
      </c>
      <c r="AT214" s="197" t="s">
        <v>131</v>
      </c>
      <c r="AU214" s="197" t="s">
        <v>82</v>
      </c>
      <c r="AY214" s="16" t="s">
        <v>128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6" t="s">
        <v>80</v>
      </c>
      <c r="BK214" s="198">
        <f>ROUND(I214*H214,2)</f>
        <v>0</v>
      </c>
      <c r="BL214" s="16" t="s">
        <v>135</v>
      </c>
      <c r="BM214" s="197" t="s">
        <v>652</v>
      </c>
    </row>
    <row r="215" spans="1:65" s="2" customFormat="1" ht="19.5">
      <c r="A215" s="33"/>
      <c r="B215" s="34"/>
      <c r="C215" s="35"/>
      <c r="D215" s="199" t="s">
        <v>137</v>
      </c>
      <c r="E215" s="35"/>
      <c r="F215" s="200" t="s">
        <v>378</v>
      </c>
      <c r="G215" s="35"/>
      <c r="H215" s="35"/>
      <c r="I215" s="107"/>
      <c r="J215" s="35"/>
      <c r="K215" s="35"/>
      <c r="L215" s="38"/>
      <c r="M215" s="201"/>
      <c r="N215" s="202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137</v>
      </c>
      <c r="AU215" s="16" t="s">
        <v>82</v>
      </c>
    </row>
    <row r="216" spans="1:65" s="2" customFormat="1" ht="175.5">
      <c r="A216" s="33"/>
      <c r="B216" s="34"/>
      <c r="C216" s="35"/>
      <c r="D216" s="199" t="s">
        <v>198</v>
      </c>
      <c r="E216" s="35"/>
      <c r="F216" s="224" t="s">
        <v>373</v>
      </c>
      <c r="G216" s="35"/>
      <c r="H216" s="35"/>
      <c r="I216" s="107"/>
      <c r="J216" s="35"/>
      <c r="K216" s="35"/>
      <c r="L216" s="38"/>
      <c r="M216" s="201"/>
      <c r="N216" s="202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198</v>
      </c>
      <c r="AU216" s="16" t="s">
        <v>82</v>
      </c>
    </row>
    <row r="217" spans="1:65" s="13" customFormat="1">
      <c r="B217" s="203"/>
      <c r="C217" s="204"/>
      <c r="D217" s="199" t="s">
        <v>138</v>
      </c>
      <c r="E217" s="205" t="s">
        <v>19</v>
      </c>
      <c r="F217" s="206" t="s">
        <v>653</v>
      </c>
      <c r="G217" s="204"/>
      <c r="H217" s="207">
        <v>2116.4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138</v>
      </c>
      <c r="AU217" s="213" t="s">
        <v>82</v>
      </c>
      <c r="AV217" s="13" t="s">
        <v>82</v>
      </c>
      <c r="AW217" s="13" t="s">
        <v>33</v>
      </c>
      <c r="AX217" s="13" t="s">
        <v>80</v>
      </c>
      <c r="AY217" s="213" t="s">
        <v>128</v>
      </c>
    </row>
    <row r="218" spans="1:65" s="2" customFormat="1" ht="16.5" customHeight="1">
      <c r="A218" s="33"/>
      <c r="B218" s="34"/>
      <c r="C218" s="186" t="s">
        <v>332</v>
      </c>
      <c r="D218" s="186" t="s">
        <v>131</v>
      </c>
      <c r="E218" s="187" t="s">
        <v>381</v>
      </c>
      <c r="F218" s="188" t="s">
        <v>382</v>
      </c>
      <c r="G218" s="189" t="s">
        <v>168</v>
      </c>
      <c r="H218" s="190">
        <v>904.2</v>
      </c>
      <c r="I218" s="191"/>
      <c r="J218" s="192">
        <f>ROUND(I218*H218,2)</f>
        <v>0</v>
      </c>
      <c r="K218" s="188" t="s">
        <v>195</v>
      </c>
      <c r="L218" s="38"/>
      <c r="M218" s="193" t="s">
        <v>19</v>
      </c>
      <c r="N218" s="194" t="s">
        <v>43</v>
      </c>
      <c r="O218" s="63"/>
      <c r="P218" s="195">
        <f>O218*H218</f>
        <v>0</v>
      </c>
      <c r="Q218" s="195">
        <v>0</v>
      </c>
      <c r="R218" s="195">
        <f>Q218*H218</f>
        <v>0</v>
      </c>
      <c r="S218" s="195">
        <v>0.22</v>
      </c>
      <c r="T218" s="196">
        <f>S218*H218</f>
        <v>198.92400000000001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7" t="s">
        <v>135</v>
      </c>
      <c r="AT218" s="197" t="s">
        <v>131</v>
      </c>
      <c r="AU218" s="197" t="s">
        <v>82</v>
      </c>
      <c r="AY218" s="16" t="s">
        <v>128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6" t="s">
        <v>80</v>
      </c>
      <c r="BK218" s="198">
        <f>ROUND(I218*H218,2)</f>
        <v>0</v>
      </c>
      <c r="BL218" s="16" t="s">
        <v>135</v>
      </c>
      <c r="BM218" s="197" t="s">
        <v>654</v>
      </c>
    </row>
    <row r="219" spans="1:65" s="2" customFormat="1" ht="19.5">
      <c r="A219" s="33"/>
      <c r="B219" s="34"/>
      <c r="C219" s="35"/>
      <c r="D219" s="199" t="s">
        <v>137</v>
      </c>
      <c r="E219" s="35"/>
      <c r="F219" s="200" t="s">
        <v>384</v>
      </c>
      <c r="G219" s="35"/>
      <c r="H219" s="35"/>
      <c r="I219" s="107"/>
      <c r="J219" s="35"/>
      <c r="K219" s="35"/>
      <c r="L219" s="38"/>
      <c r="M219" s="201"/>
      <c r="N219" s="202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137</v>
      </c>
      <c r="AU219" s="16" t="s">
        <v>82</v>
      </c>
    </row>
    <row r="220" spans="1:65" s="2" customFormat="1" ht="175.5">
      <c r="A220" s="33"/>
      <c r="B220" s="34"/>
      <c r="C220" s="35"/>
      <c r="D220" s="199" t="s">
        <v>198</v>
      </c>
      <c r="E220" s="35"/>
      <c r="F220" s="224" t="s">
        <v>373</v>
      </c>
      <c r="G220" s="35"/>
      <c r="H220" s="35"/>
      <c r="I220" s="107"/>
      <c r="J220" s="35"/>
      <c r="K220" s="35"/>
      <c r="L220" s="38"/>
      <c r="M220" s="201"/>
      <c r="N220" s="202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198</v>
      </c>
      <c r="AU220" s="16" t="s">
        <v>82</v>
      </c>
    </row>
    <row r="221" spans="1:65" s="13" customFormat="1">
      <c r="B221" s="203"/>
      <c r="C221" s="204"/>
      <c r="D221" s="199" t="s">
        <v>138</v>
      </c>
      <c r="E221" s="205" t="s">
        <v>19</v>
      </c>
      <c r="F221" s="206" t="s">
        <v>655</v>
      </c>
      <c r="G221" s="204"/>
      <c r="H221" s="207">
        <v>904.2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138</v>
      </c>
      <c r="AU221" s="213" t="s">
        <v>82</v>
      </c>
      <c r="AV221" s="13" t="s">
        <v>82</v>
      </c>
      <c r="AW221" s="13" t="s">
        <v>33</v>
      </c>
      <c r="AX221" s="13" t="s">
        <v>80</v>
      </c>
      <c r="AY221" s="213" t="s">
        <v>128</v>
      </c>
    </row>
    <row r="222" spans="1:65" s="2" customFormat="1" ht="16.5" customHeight="1">
      <c r="A222" s="33"/>
      <c r="B222" s="34"/>
      <c r="C222" s="186" t="s">
        <v>336</v>
      </c>
      <c r="D222" s="186" t="s">
        <v>131</v>
      </c>
      <c r="E222" s="187" t="s">
        <v>362</v>
      </c>
      <c r="F222" s="188" t="s">
        <v>363</v>
      </c>
      <c r="G222" s="189" t="s">
        <v>285</v>
      </c>
      <c r="H222" s="190">
        <v>420</v>
      </c>
      <c r="I222" s="191"/>
      <c r="J222" s="192">
        <f>ROUND(I222*H222,2)</f>
        <v>0</v>
      </c>
      <c r="K222" s="188" t="s">
        <v>195</v>
      </c>
      <c r="L222" s="38"/>
      <c r="M222" s="193" t="s">
        <v>19</v>
      </c>
      <c r="N222" s="194" t="s">
        <v>43</v>
      </c>
      <c r="O222" s="63"/>
      <c r="P222" s="195">
        <f>O222*H222</f>
        <v>0</v>
      </c>
      <c r="Q222" s="195">
        <v>0</v>
      </c>
      <c r="R222" s="195">
        <f>Q222*H222</f>
        <v>0</v>
      </c>
      <c r="S222" s="195">
        <v>0.28999999999999998</v>
      </c>
      <c r="T222" s="196">
        <f>S222*H222</f>
        <v>121.8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7" t="s">
        <v>135</v>
      </c>
      <c r="AT222" s="197" t="s">
        <v>131</v>
      </c>
      <c r="AU222" s="197" t="s">
        <v>82</v>
      </c>
      <c r="AY222" s="16" t="s">
        <v>128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6" t="s">
        <v>80</v>
      </c>
      <c r="BK222" s="198">
        <f>ROUND(I222*H222,2)</f>
        <v>0</v>
      </c>
      <c r="BL222" s="16" t="s">
        <v>135</v>
      </c>
      <c r="BM222" s="197" t="s">
        <v>656</v>
      </c>
    </row>
    <row r="223" spans="1:65" s="2" customFormat="1" ht="19.5">
      <c r="A223" s="33"/>
      <c r="B223" s="34"/>
      <c r="C223" s="35"/>
      <c r="D223" s="199" t="s">
        <v>137</v>
      </c>
      <c r="E223" s="35"/>
      <c r="F223" s="200" t="s">
        <v>365</v>
      </c>
      <c r="G223" s="35"/>
      <c r="H223" s="35"/>
      <c r="I223" s="107"/>
      <c r="J223" s="35"/>
      <c r="K223" s="35"/>
      <c r="L223" s="38"/>
      <c r="M223" s="201"/>
      <c r="N223" s="202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137</v>
      </c>
      <c r="AU223" s="16" t="s">
        <v>82</v>
      </c>
    </row>
    <row r="224" spans="1:65" s="2" customFormat="1" ht="136.5">
      <c r="A224" s="33"/>
      <c r="B224" s="34"/>
      <c r="C224" s="35"/>
      <c r="D224" s="199" t="s">
        <v>198</v>
      </c>
      <c r="E224" s="35"/>
      <c r="F224" s="224" t="s">
        <v>366</v>
      </c>
      <c r="G224" s="35"/>
      <c r="H224" s="35"/>
      <c r="I224" s="107"/>
      <c r="J224" s="35"/>
      <c r="K224" s="35"/>
      <c r="L224" s="38"/>
      <c r="M224" s="201"/>
      <c r="N224" s="202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198</v>
      </c>
      <c r="AU224" s="16" t="s">
        <v>82</v>
      </c>
    </row>
    <row r="225" spans="1:65" s="2" customFormat="1" ht="16.5" customHeight="1">
      <c r="A225" s="33"/>
      <c r="B225" s="34"/>
      <c r="C225" s="186" t="s">
        <v>130</v>
      </c>
      <c r="D225" s="186" t="s">
        <v>131</v>
      </c>
      <c r="E225" s="187" t="s">
        <v>387</v>
      </c>
      <c r="F225" s="188" t="s">
        <v>388</v>
      </c>
      <c r="G225" s="189" t="s">
        <v>194</v>
      </c>
      <c r="H225" s="190">
        <v>7</v>
      </c>
      <c r="I225" s="191"/>
      <c r="J225" s="192">
        <f>ROUND(I225*H225,2)</f>
        <v>0</v>
      </c>
      <c r="K225" s="188" t="s">
        <v>19</v>
      </c>
      <c r="L225" s="38"/>
      <c r="M225" s="193" t="s">
        <v>19</v>
      </c>
      <c r="N225" s="194" t="s">
        <v>43</v>
      </c>
      <c r="O225" s="63"/>
      <c r="P225" s="195">
        <f>O225*H225</f>
        <v>0</v>
      </c>
      <c r="Q225" s="195">
        <v>6.9999999999999999E-4</v>
      </c>
      <c r="R225" s="195">
        <f>Q225*H225</f>
        <v>4.8999999999999998E-3</v>
      </c>
      <c r="S225" s="195">
        <v>0</v>
      </c>
      <c r="T225" s="19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7" t="s">
        <v>135</v>
      </c>
      <c r="AT225" s="197" t="s">
        <v>131</v>
      </c>
      <c r="AU225" s="197" t="s">
        <v>82</v>
      </c>
      <c r="AY225" s="16" t="s">
        <v>128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6" t="s">
        <v>80</v>
      </c>
      <c r="BK225" s="198">
        <f>ROUND(I225*H225,2)</f>
        <v>0</v>
      </c>
      <c r="BL225" s="16" t="s">
        <v>135</v>
      </c>
      <c r="BM225" s="197" t="s">
        <v>657</v>
      </c>
    </row>
    <row r="226" spans="1:65" s="2" customFormat="1">
      <c r="A226" s="33"/>
      <c r="B226" s="34"/>
      <c r="C226" s="35"/>
      <c r="D226" s="199" t="s">
        <v>137</v>
      </c>
      <c r="E226" s="35"/>
      <c r="F226" s="200" t="s">
        <v>388</v>
      </c>
      <c r="G226" s="35"/>
      <c r="H226" s="35"/>
      <c r="I226" s="107"/>
      <c r="J226" s="35"/>
      <c r="K226" s="35"/>
      <c r="L226" s="38"/>
      <c r="M226" s="201"/>
      <c r="N226" s="202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137</v>
      </c>
      <c r="AU226" s="16" t="s">
        <v>82</v>
      </c>
    </row>
    <row r="227" spans="1:65" s="2" customFormat="1" ht="16.5" customHeight="1">
      <c r="A227" s="33"/>
      <c r="B227" s="34"/>
      <c r="C227" s="214" t="s">
        <v>140</v>
      </c>
      <c r="D227" s="214" t="s">
        <v>175</v>
      </c>
      <c r="E227" s="215" t="s">
        <v>391</v>
      </c>
      <c r="F227" s="216" t="s">
        <v>392</v>
      </c>
      <c r="G227" s="217" t="s">
        <v>194</v>
      </c>
      <c r="H227" s="218">
        <v>7</v>
      </c>
      <c r="I227" s="219"/>
      <c r="J227" s="220">
        <f>ROUND(I227*H227,2)</f>
        <v>0</v>
      </c>
      <c r="K227" s="216" t="s">
        <v>19</v>
      </c>
      <c r="L227" s="221"/>
      <c r="M227" s="222" t="s">
        <v>19</v>
      </c>
      <c r="N227" s="223" t="s">
        <v>43</v>
      </c>
      <c r="O227" s="63"/>
      <c r="P227" s="195">
        <f>O227*H227</f>
        <v>0</v>
      </c>
      <c r="Q227" s="195">
        <v>4.0000000000000001E-3</v>
      </c>
      <c r="R227" s="195">
        <f>Q227*H227</f>
        <v>2.8000000000000001E-2</v>
      </c>
      <c r="S227" s="195">
        <v>0</v>
      </c>
      <c r="T227" s="196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7" t="s">
        <v>179</v>
      </c>
      <c r="AT227" s="197" t="s">
        <v>175</v>
      </c>
      <c r="AU227" s="197" t="s">
        <v>82</v>
      </c>
      <c r="AY227" s="16" t="s">
        <v>128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6" t="s">
        <v>80</v>
      </c>
      <c r="BK227" s="198">
        <f>ROUND(I227*H227,2)</f>
        <v>0</v>
      </c>
      <c r="BL227" s="16" t="s">
        <v>135</v>
      </c>
      <c r="BM227" s="197" t="s">
        <v>658</v>
      </c>
    </row>
    <row r="228" spans="1:65" s="2" customFormat="1">
      <c r="A228" s="33"/>
      <c r="B228" s="34"/>
      <c r="C228" s="35"/>
      <c r="D228" s="199" t="s">
        <v>137</v>
      </c>
      <c r="E228" s="35"/>
      <c r="F228" s="200" t="s">
        <v>392</v>
      </c>
      <c r="G228" s="35"/>
      <c r="H228" s="35"/>
      <c r="I228" s="107"/>
      <c r="J228" s="35"/>
      <c r="K228" s="35"/>
      <c r="L228" s="38"/>
      <c r="M228" s="201"/>
      <c r="N228" s="202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137</v>
      </c>
      <c r="AU228" s="16" t="s">
        <v>82</v>
      </c>
    </row>
    <row r="229" spans="1:65" s="2" customFormat="1" ht="16.5" customHeight="1">
      <c r="A229" s="33"/>
      <c r="B229" s="34"/>
      <c r="C229" s="186" t="s">
        <v>144</v>
      </c>
      <c r="D229" s="186" t="s">
        <v>131</v>
      </c>
      <c r="E229" s="187" t="s">
        <v>395</v>
      </c>
      <c r="F229" s="188" t="s">
        <v>396</v>
      </c>
      <c r="G229" s="189" t="s">
        <v>194</v>
      </c>
      <c r="H229" s="190">
        <v>7</v>
      </c>
      <c r="I229" s="191"/>
      <c r="J229" s="192">
        <f>ROUND(I229*H229,2)</f>
        <v>0</v>
      </c>
      <c r="K229" s="188" t="s">
        <v>19</v>
      </c>
      <c r="L229" s="38"/>
      <c r="M229" s="193" t="s">
        <v>19</v>
      </c>
      <c r="N229" s="194" t="s">
        <v>43</v>
      </c>
      <c r="O229" s="63"/>
      <c r="P229" s="195">
        <f>O229*H229</f>
        <v>0</v>
      </c>
      <c r="Q229" s="195">
        <v>0.11241</v>
      </c>
      <c r="R229" s="195">
        <f>Q229*H229</f>
        <v>0.78686999999999996</v>
      </c>
      <c r="S229" s="195">
        <v>0</v>
      </c>
      <c r="T229" s="19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7" t="s">
        <v>135</v>
      </c>
      <c r="AT229" s="197" t="s">
        <v>131</v>
      </c>
      <c r="AU229" s="197" t="s">
        <v>82</v>
      </c>
      <c r="AY229" s="16" t="s">
        <v>128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6" t="s">
        <v>80</v>
      </c>
      <c r="BK229" s="198">
        <f>ROUND(I229*H229,2)</f>
        <v>0</v>
      </c>
      <c r="BL229" s="16" t="s">
        <v>135</v>
      </c>
      <c r="BM229" s="197" t="s">
        <v>659</v>
      </c>
    </row>
    <row r="230" spans="1:65" s="2" customFormat="1">
      <c r="A230" s="33"/>
      <c r="B230" s="34"/>
      <c r="C230" s="35"/>
      <c r="D230" s="199" t="s">
        <v>137</v>
      </c>
      <c r="E230" s="35"/>
      <c r="F230" s="200" t="s">
        <v>396</v>
      </c>
      <c r="G230" s="35"/>
      <c r="H230" s="35"/>
      <c r="I230" s="107"/>
      <c r="J230" s="35"/>
      <c r="K230" s="35"/>
      <c r="L230" s="38"/>
      <c r="M230" s="201"/>
      <c r="N230" s="202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137</v>
      </c>
      <c r="AU230" s="16" t="s">
        <v>82</v>
      </c>
    </row>
    <row r="231" spans="1:65" s="2" customFormat="1" ht="16.5" customHeight="1">
      <c r="A231" s="33"/>
      <c r="B231" s="34"/>
      <c r="C231" s="214" t="s">
        <v>202</v>
      </c>
      <c r="D231" s="214" t="s">
        <v>175</v>
      </c>
      <c r="E231" s="215" t="s">
        <v>399</v>
      </c>
      <c r="F231" s="216" t="s">
        <v>400</v>
      </c>
      <c r="G231" s="217" t="s">
        <v>194</v>
      </c>
      <c r="H231" s="218">
        <v>7</v>
      </c>
      <c r="I231" s="219"/>
      <c r="J231" s="220">
        <f>ROUND(I231*H231,2)</f>
        <v>0</v>
      </c>
      <c r="K231" s="216" t="s">
        <v>19</v>
      </c>
      <c r="L231" s="221"/>
      <c r="M231" s="222" t="s">
        <v>19</v>
      </c>
      <c r="N231" s="223" t="s">
        <v>43</v>
      </c>
      <c r="O231" s="63"/>
      <c r="P231" s="195">
        <f>O231*H231</f>
        <v>0</v>
      </c>
      <c r="Q231" s="195">
        <v>6.1000000000000004E-3</v>
      </c>
      <c r="R231" s="195">
        <f>Q231*H231</f>
        <v>4.2700000000000002E-2</v>
      </c>
      <c r="S231" s="195">
        <v>0</v>
      </c>
      <c r="T231" s="196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7" t="s">
        <v>179</v>
      </c>
      <c r="AT231" s="197" t="s">
        <v>175</v>
      </c>
      <c r="AU231" s="197" t="s">
        <v>82</v>
      </c>
      <c r="AY231" s="16" t="s">
        <v>128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6" t="s">
        <v>80</v>
      </c>
      <c r="BK231" s="198">
        <f>ROUND(I231*H231,2)</f>
        <v>0</v>
      </c>
      <c r="BL231" s="16" t="s">
        <v>135</v>
      </c>
      <c r="BM231" s="197" t="s">
        <v>660</v>
      </c>
    </row>
    <row r="232" spans="1:65" s="2" customFormat="1">
      <c r="A232" s="33"/>
      <c r="B232" s="34"/>
      <c r="C232" s="35"/>
      <c r="D232" s="199" t="s">
        <v>137</v>
      </c>
      <c r="E232" s="35"/>
      <c r="F232" s="200" t="s">
        <v>400</v>
      </c>
      <c r="G232" s="35"/>
      <c r="H232" s="35"/>
      <c r="I232" s="107"/>
      <c r="J232" s="35"/>
      <c r="K232" s="35"/>
      <c r="L232" s="38"/>
      <c r="M232" s="201"/>
      <c r="N232" s="202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137</v>
      </c>
      <c r="AU232" s="16" t="s">
        <v>82</v>
      </c>
    </row>
    <row r="233" spans="1:65" s="2" customFormat="1" ht="16.5" customHeight="1">
      <c r="A233" s="33"/>
      <c r="B233" s="34"/>
      <c r="C233" s="214" t="s">
        <v>206</v>
      </c>
      <c r="D233" s="214" t="s">
        <v>175</v>
      </c>
      <c r="E233" s="215" t="s">
        <v>403</v>
      </c>
      <c r="F233" s="216" t="s">
        <v>404</v>
      </c>
      <c r="G233" s="217" t="s">
        <v>194</v>
      </c>
      <c r="H233" s="218">
        <v>7</v>
      </c>
      <c r="I233" s="219"/>
      <c r="J233" s="220">
        <f>ROUND(I233*H233,2)</f>
        <v>0</v>
      </c>
      <c r="K233" s="216" t="s">
        <v>19</v>
      </c>
      <c r="L233" s="221"/>
      <c r="M233" s="222" t="s">
        <v>19</v>
      </c>
      <c r="N233" s="223" t="s">
        <v>43</v>
      </c>
      <c r="O233" s="63"/>
      <c r="P233" s="195">
        <f>O233*H233</f>
        <v>0</v>
      </c>
      <c r="Q233" s="195">
        <v>3.0000000000000001E-3</v>
      </c>
      <c r="R233" s="195">
        <f>Q233*H233</f>
        <v>2.1000000000000001E-2</v>
      </c>
      <c r="S233" s="195">
        <v>0</v>
      </c>
      <c r="T233" s="196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7" t="s">
        <v>179</v>
      </c>
      <c r="AT233" s="197" t="s">
        <v>175</v>
      </c>
      <c r="AU233" s="197" t="s">
        <v>82</v>
      </c>
      <c r="AY233" s="16" t="s">
        <v>128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6" t="s">
        <v>80</v>
      </c>
      <c r="BK233" s="198">
        <f>ROUND(I233*H233,2)</f>
        <v>0</v>
      </c>
      <c r="BL233" s="16" t="s">
        <v>135</v>
      </c>
      <c r="BM233" s="197" t="s">
        <v>661</v>
      </c>
    </row>
    <row r="234" spans="1:65" s="2" customFormat="1">
      <c r="A234" s="33"/>
      <c r="B234" s="34"/>
      <c r="C234" s="35"/>
      <c r="D234" s="199" t="s">
        <v>137</v>
      </c>
      <c r="E234" s="35"/>
      <c r="F234" s="200" t="s">
        <v>404</v>
      </c>
      <c r="G234" s="35"/>
      <c r="H234" s="35"/>
      <c r="I234" s="107"/>
      <c r="J234" s="35"/>
      <c r="K234" s="35"/>
      <c r="L234" s="38"/>
      <c r="M234" s="201"/>
      <c r="N234" s="202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137</v>
      </c>
      <c r="AU234" s="16" t="s">
        <v>82</v>
      </c>
    </row>
    <row r="235" spans="1:65" s="2" customFormat="1" ht="16.5" customHeight="1">
      <c r="A235" s="33"/>
      <c r="B235" s="34"/>
      <c r="C235" s="214" t="s">
        <v>191</v>
      </c>
      <c r="D235" s="214" t="s">
        <v>175</v>
      </c>
      <c r="E235" s="215" t="s">
        <v>407</v>
      </c>
      <c r="F235" s="216" t="s">
        <v>408</v>
      </c>
      <c r="G235" s="217" t="s">
        <v>194</v>
      </c>
      <c r="H235" s="218">
        <v>14</v>
      </c>
      <c r="I235" s="219"/>
      <c r="J235" s="220">
        <f>ROUND(I235*H235,2)</f>
        <v>0</v>
      </c>
      <c r="K235" s="216" t="s">
        <v>19</v>
      </c>
      <c r="L235" s="221"/>
      <c r="M235" s="222" t="s">
        <v>19</v>
      </c>
      <c r="N235" s="223" t="s">
        <v>43</v>
      </c>
      <c r="O235" s="63"/>
      <c r="P235" s="195">
        <f>O235*H235</f>
        <v>0</v>
      </c>
      <c r="Q235" s="195">
        <v>3.5E-4</v>
      </c>
      <c r="R235" s="195">
        <f>Q235*H235</f>
        <v>4.8999999999999998E-3</v>
      </c>
      <c r="S235" s="195">
        <v>0</v>
      </c>
      <c r="T235" s="196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7" t="s">
        <v>179</v>
      </c>
      <c r="AT235" s="197" t="s">
        <v>175</v>
      </c>
      <c r="AU235" s="197" t="s">
        <v>82</v>
      </c>
      <c r="AY235" s="16" t="s">
        <v>128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6" t="s">
        <v>80</v>
      </c>
      <c r="BK235" s="198">
        <f>ROUND(I235*H235,2)</f>
        <v>0</v>
      </c>
      <c r="BL235" s="16" t="s">
        <v>135</v>
      </c>
      <c r="BM235" s="197" t="s">
        <v>662</v>
      </c>
    </row>
    <row r="236" spans="1:65" s="2" customFormat="1">
      <c r="A236" s="33"/>
      <c r="B236" s="34"/>
      <c r="C236" s="35"/>
      <c r="D236" s="199" t="s">
        <v>137</v>
      </c>
      <c r="E236" s="35"/>
      <c r="F236" s="200" t="s">
        <v>408</v>
      </c>
      <c r="G236" s="35"/>
      <c r="H236" s="35"/>
      <c r="I236" s="107"/>
      <c r="J236" s="35"/>
      <c r="K236" s="35"/>
      <c r="L236" s="38"/>
      <c r="M236" s="201"/>
      <c r="N236" s="202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137</v>
      </c>
      <c r="AU236" s="16" t="s">
        <v>82</v>
      </c>
    </row>
    <row r="237" spans="1:65" s="2" customFormat="1" ht="16.5" customHeight="1">
      <c r="A237" s="33"/>
      <c r="B237" s="34"/>
      <c r="C237" s="214" t="s">
        <v>386</v>
      </c>
      <c r="D237" s="214" t="s">
        <v>175</v>
      </c>
      <c r="E237" s="215" t="s">
        <v>412</v>
      </c>
      <c r="F237" s="216" t="s">
        <v>413</v>
      </c>
      <c r="G237" s="217" t="s">
        <v>194</v>
      </c>
      <c r="H237" s="218">
        <v>7</v>
      </c>
      <c r="I237" s="219"/>
      <c r="J237" s="220">
        <f>ROUND(I237*H237,2)</f>
        <v>0</v>
      </c>
      <c r="K237" s="216" t="s">
        <v>19</v>
      </c>
      <c r="L237" s="221"/>
      <c r="M237" s="222" t="s">
        <v>19</v>
      </c>
      <c r="N237" s="223" t="s">
        <v>43</v>
      </c>
      <c r="O237" s="63"/>
      <c r="P237" s="195">
        <f>O237*H237</f>
        <v>0</v>
      </c>
      <c r="Q237" s="195">
        <v>1E-4</v>
      </c>
      <c r="R237" s="195">
        <f>Q237*H237</f>
        <v>6.9999999999999999E-4</v>
      </c>
      <c r="S237" s="195">
        <v>0</v>
      </c>
      <c r="T237" s="196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7" t="s">
        <v>179</v>
      </c>
      <c r="AT237" s="197" t="s">
        <v>175</v>
      </c>
      <c r="AU237" s="197" t="s">
        <v>82</v>
      </c>
      <c r="AY237" s="16" t="s">
        <v>128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6" t="s">
        <v>80</v>
      </c>
      <c r="BK237" s="198">
        <f>ROUND(I237*H237,2)</f>
        <v>0</v>
      </c>
      <c r="BL237" s="16" t="s">
        <v>135</v>
      </c>
      <c r="BM237" s="197" t="s">
        <v>663</v>
      </c>
    </row>
    <row r="238" spans="1:65" s="2" customFormat="1">
      <c r="A238" s="33"/>
      <c r="B238" s="34"/>
      <c r="C238" s="35"/>
      <c r="D238" s="199" t="s">
        <v>137</v>
      </c>
      <c r="E238" s="35"/>
      <c r="F238" s="200" t="s">
        <v>413</v>
      </c>
      <c r="G238" s="35"/>
      <c r="H238" s="35"/>
      <c r="I238" s="107"/>
      <c r="J238" s="35"/>
      <c r="K238" s="35"/>
      <c r="L238" s="38"/>
      <c r="M238" s="201"/>
      <c r="N238" s="202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137</v>
      </c>
      <c r="AU238" s="16" t="s">
        <v>82</v>
      </c>
    </row>
    <row r="239" spans="1:65" s="2" customFormat="1" ht="16.5" customHeight="1">
      <c r="A239" s="33"/>
      <c r="B239" s="34"/>
      <c r="C239" s="186" t="s">
        <v>390</v>
      </c>
      <c r="D239" s="186" t="s">
        <v>131</v>
      </c>
      <c r="E239" s="187" t="s">
        <v>416</v>
      </c>
      <c r="F239" s="188" t="s">
        <v>417</v>
      </c>
      <c r="G239" s="189" t="s">
        <v>285</v>
      </c>
      <c r="H239" s="190">
        <v>40</v>
      </c>
      <c r="I239" s="191"/>
      <c r="J239" s="192">
        <f>ROUND(I239*H239,2)</f>
        <v>0</v>
      </c>
      <c r="K239" s="188" t="s">
        <v>19</v>
      </c>
      <c r="L239" s="38"/>
      <c r="M239" s="193" t="s">
        <v>19</v>
      </c>
      <c r="N239" s="194" t="s">
        <v>43</v>
      </c>
      <c r="O239" s="63"/>
      <c r="P239" s="195">
        <f>O239*H239</f>
        <v>0</v>
      </c>
      <c r="Q239" s="195">
        <v>8.0000000000000007E-5</v>
      </c>
      <c r="R239" s="195">
        <f>Q239*H239</f>
        <v>3.2000000000000002E-3</v>
      </c>
      <c r="S239" s="195">
        <v>0</v>
      </c>
      <c r="T239" s="196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7" t="s">
        <v>135</v>
      </c>
      <c r="AT239" s="197" t="s">
        <v>131</v>
      </c>
      <c r="AU239" s="197" t="s">
        <v>82</v>
      </c>
      <c r="AY239" s="16" t="s">
        <v>128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6" t="s">
        <v>80</v>
      </c>
      <c r="BK239" s="198">
        <f>ROUND(I239*H239,2)</f>
        <v>0</v>
      </c>
      <c r="BL239" s="16" t="s">
        <v>135</v>
      </c>
      <c r="BM239" s="197" t="s">
        <v>664</v>
      </c>
    </row>
    <row r="240" spans="1:65" s="2" customFormat="1">
      <c r="A240" s="33"/>
      <c r="B240" s="34"/>
      <c r="C240" s="35"/>
      <c r="D240" s="199" t="s">
        <v>137</v>
      </c>
      <c r="E240" s="35"/>
      <c r="F240" s="200" t="s">
        <v>417</v>
      </c>
      <c r="G240" s="35"/>
      <c r="H240" s="35"/>
      <c r="I240" s="107"/>
      <c r="J240" s="35"/>
      <c r="K240" s="35"/>
      <c r="L240" s="38"/>
      <c r="M240" s="201"/>
      <c r="N240" s="202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137</v>
      </c>
      <c r="AU240" s="16" t="s">
        <v>82</v>
      </c>
    </row>
    <row r="241" spans="1:65" s="2" customFormat="1" ht="16.5" customHeight="1">
      <c r="A241" s="33"/>
      <c r="B241" s="34"/>
      <c r="C241" s="186" t="s">
        <v>394</v>
      </c>
      <c r="D241" s="186" t="s">
        <v>131</v>
      </c>
      <c r="E241" s="187" t="s">
        <v>420</v>
      </c>
      <c r="F241" s="188" t="s">
        <v>421</v>
      </c>
      <c r="G241" s="189" t="s">
        <v>168</v>
      </c>
      <c r="H241" s="190">
        <v>0.5</v>
      </c>
      <c r="I241" s="191"/>
      <c r="J241" s="192">
        <f>ROUND(I241*H241,2)</f>
        <v>0</v>
      </c>
      <c r="K241" s="188" t="s">
        <v>19</v>
      </c>
      <c r="L241" s="38"/>
      <c r="M241" s="193" t="s">
        <v>19</v>
      </c>
      <c r="N241" s="194" t="s">
        <v>43</v>
      </c>
      <c r="O241" s="63"/>
      <c r="P241" s="195">
        <f>O241*H241</f>
        <v>0</v>
      </c>
      <c r="Q241" s="195">
        <v>5.9999999999999995E-4</v>
      </c>
      <c r="R241" s="195">
        <f>Q241*H241</f>
        <v>2.9999999999999997E-4</v>
      </c>
      <c r="S241" s="195">
        <v>0</v>
      </c>
      <c r="T241" s="19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7" t="s">
        <v>135</v>
      </c>
      <c r="AT241" s="197" t="s">
        <v>131</v>
      </c>
      <c r="AU241" s="197" t="s">
        <v>82</v>
      </c>
      <c r="AY241" s="16" t="s">
        <v>128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6" t="s">
        <v>80</v>
      </c>
      <c r="BK241" s="198">
        <f>ROUND(I241*H241,2)</f>
        <v>0</v>
      </c>
      <c r="BL241" s="16" t="s">
        <v>135</v>
      </c>
      <c r="BM241" s="197" t="s">
        <v>665</v>
      </c>
    </row>
    <row r="242" spans="1:65" s="2" customFormat="1">
      <c r="A242" s="33"/>
      <c r="B242" s="34"/>
      <c r="C242" s="35"/>
      <c r="D242" s="199" t="s">
        <v>137</v>
      </c>
      <c r="E242" s="35"/>
      <c r="F242" s="200" t="s">
        <v>421</v>
      </c>
      <c r="G242" s="35"/>
      <c r="H242" s="35"/>
      <c r="I242" s="107"/>
      <c r="J242" s="35"/>
      <c r="K242" s="35"/>
      <c r="L242" s="38"/>
      <c r="M242" s="201"/>
      <c r="N242" s="202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137</v>
      </c>
      <c r="AU242" s="16" t="s">
        <v>82</v>
      </c>
    </row>
    <row r="243" spans="1:65" s="2" customFormat="1" ht="16.5" customHeight="1">
      <c r="A243" s="33"/>
      <c r="B243" s="34"/>
      <c r="C243" s="214" t="s">
        <v>402</v>
      </c>
      <c r="D243" s="214" t="s">
        <v>175</v>
      </c>
      <c r="E243" s="215" t="s">
        <v>428</v>
      </c>
      <c r="F243" s="216" t="s">
        <v>429</v>
      </c>
      <c r="G243" s="217" t="s">
        <v>194</v>
      </c>
      <c r="H243" s="218">
        <v>381</v>
      </c>
      <c r="I243" s="219"/>
      <c r="J243" s="220">
        <f>ROUND(I243*H243,2)</f>
        <v>0</v>
      </c>
      <c r="K243" s="216" t="s">
        <v>19</v>
      </c>
      <c r="L243" s="221"/>
      <c r="M243" s="222" t="s">
        <v>19</v>
      </c>
      <c r="N243" s="223" t="s">
        <v>43</v>
      </c>
      <c r="O243" s="63"/>
      <c r="P243" s="195">
        <f>O243*H243</f>
        <v>0</v>
      </c>
      <c r="Q243" s="195">
        <v>2.1999999999999999E-2</v>
      </c>
      <c r="R243" s="195">
        <f>Q243*H243</f>
        <v>8.3819999999999997</v>
      </c>
      <c r="S243" s="195">
        <v>0</v>
      </c>
      <c r="T243" s="196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7" t="s">
        <v>179</v>
      </c>
      <c r="AT243" s="197" t="s">
        <v>175</v>
      </c>
      <c r="AU243" s="197" t="s">
        <v>82</v>
      </c>
      <c r="AY243" s="16" t="s">
        <v>128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6" t="s">
        <v>80</v>
      </c>
      <c r="BK243" s="198">
        <f>ROUND(I243*H243,2)</f>
        <v>0</v>
      </c>
      <c r="BL243" s="16" t="s">
        <v>135</v>
      </c>
      <c r="BM243" s="197" t="s">
        <v>666</v>
      </c>
    </row>
    <row r="244" spans="1:65" s="2" customFormat="1">
      <c r="A244" s="33"/>
      <c r="B244" s="34"/>
      <c r="C244" s="35"/>
      <c r="D244" s="199" t="s">
        <v>137</v>
      </c>
      <c r="E244" s="35"/>
      <c r="F244" s="200" t="s">
        <v>429</v>
      </c>
      <c r="G244" s="35"/>
      <c r="H244" s="35"/>
      <c r="I244" s="107"/>
      <c r="J244" s="35"/>
      <c r="K244" s="35"/>
      <c r="L244" s="38"/>
      <c r="M244" s="201"/>
      <c r="N244" s="202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137</v>
      </c>
      <c r="AU244" s="16" t="s">
        <v>82</v>
      </c>
    </row>
    <row r="245" spans="1:65" s="2" customFormat="1" ht="19.5">
      <c r="A245" s="33"/>
      <c r="B245" s="34"/>
      <c r="C245" s="35"/>
      <c r="D245" s="199" t="s">
        <v>211</v>
      </c>
      <c r="E245" s="35"/>
      <c r="F245" s="224" t="s">
        <v>431</v>
      </c>
      <c r="G245" s="35"/>
      <c r="H245" s="35"/>
      <c r="I245" s="107"/>
      <c r="J245" s="35"/>
      <c r="K245" s="35"/>
      <c r="L245" s="38"/>
      <c r="M245" s="201"/>
      <c r="N245" s="202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211</v>
      </c>
      <c r="AU245" s="16" t="s">
        <v>82</v>
      </c>
    </row>
    <row r="246" spans="1:65" s="13" customFormat="1">
      <c r="B246" s="203"/>
      <c r="C246" s="204"/>
      <c r="D246" s="199" t="s">
        <v>138</v>
      </c>
      <c r="E246" s="205" t="s">
        <v>19</v>
      </c>
      <c r="F246" s="206" t="s">
        <v>667</v>
      </c>
      <c r="G246" s="204"/>
      <c r="H246" s="207">
        <v>381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138</v>
      </c>
      <c r="AU246" s="213" t="s">
        <v>82</v>
      </c>
      <c r="AV246" s="13" t="s">
        <v>82</v>
      </c>
      <c r="AW246" s="13" t="s">
        <v>33</v>
      </c>
      <c r="AX246" s="13" t="s">
        <v>80</v>
      </c>
      <c r="AY246" s="213" t="s">
        <v>128</v>
      </c>
    </row>
    <row r="247" spans="1:65" s="2" customFormat="1" ht="16.5" customHeight="1">
      <c r="A247" s="33"/>
      <c r="B247" s="34"/>
      <c r="C247" s="186" t="s">
        <v>406</v>
      </c>
      <c r="D247" s="186" t="s">
        <v>131</v>
      </c>
      <c r="E247" s="187" t="s">
        <v>434</v>
      </c>
      <c r="F247" s="188" t="s">
        <v>435</v>
      </c>
      <c r="G247" s="189" t="s">
        <v>285</v>
      </c>
      <c r="H247" s="190">
        <v>40</v>
      </c>
      <c r="I247" s="191"/>
      <c r="J247" s="192">
        <f>ROUND(I247*H247,2)</f>
        <v>0</v>
      </c>
      <c r="K247" s="188" t="s">
        <v>19</v>
      </c>
      <c r="L247" s="38"/>
      <c r="M247" s="193" t="s">
        <v>19</v>
      </c>
      <c r="N247" s="194" t="s">
        <v>43</v>
      </c>
      <c r="O247" s="63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7" t="s">
        <v>135</v>
      </c>
      <c r="AT247" s="197" t="s">
        <v>131</v>
      </c>
      <c r="AU247" s="197" t="s">
        <v>82</v>
      </c>
      <c r="AY247" s="16" t="s">
        <v>128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6" t="s">
        <v>80</v>
      </c>
      <c r="BK247" s="198">
        <f>ROUND(I247*H247,2)</f>
        <v>0</v>
      </c>
      <c r="BL247" s="16" t="s">
        <v>135</v>
      </c>
      <c r="BM247" s="197" t="s">
        <v>668</v>
      </c>
    </row>
    <row r="248" spans="1:65" s="2" customFormat="1">
      <c r="A248" s="33"/>
      <c r="B248" s="34"/>
      <c r="C248" s="35"/>
      <c r="D248" s="199" t="s">
        <v>137</v>
      </c>
      <c r="E248" s="35"/>
      <c r="F248" s="200" t="s">
        <v>435</v>
      </c>
      <c r="G248" s="35"/>
      <c r="H248" s="35"/>
      <c r="I248" s="107"/>
      <c r="J248" s="35"/>
      <c r="K248" s="35"/>
      <c r="L248" s="38"/>
      <c r="M248" s="201"/>
      <c r="N248" s="202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137</v>
      </c>
      <c r="AU248" s="16" t="s">
        <v>82</v>
      </c>
    </row>
    <row r="249" spans="1:65" s="2" customFormat="1" ht="16.5" customHeight="1">
      <c r="A249" s="33"/>
      <c r="B249" s="34"/>
      <c r="C249" s="186" t="s">
        <v>411</v>
      </c>
      <c r="D249" s="186" t="s">
        <v>131</v>
      </c>
      <c r="E249" s="187" t="s">
        <v>438</v>
      </c>
      <c r="F249" s="188" t="s">
        <v>439</v>
      </c>
      <c r="G249" s="189" t="s">
        <v>168</v>
      </c>
      <c r="H249" s="190">
        <v>0.5</v>
      </c>
      <c r="I249" s="191"/>
      <c r="J249" s="192">
        <f>ROUND(I249*H249,2)</f>
        <v>0</v>
      </c>
      <c r="K249" s="188" t="s">
        <v>19</v>
      </c>
      <c r="L249" s="38"/>
      <c r="M249" s="193" t="s">
        <v>19</v>
      </c>
      <c r="N249" s="194" t="s">
        <v>43</v>
      </c>
      <c r="O249" s="63"/>
      <c r="P249" s="195">
        <f>O249*H249</f>
        <v>0</v>
      </c>
      <c r="Q249" s="195">
        <v>1.0000000000000001E-5</v>
      </c>
      <c r="R249" s="195">
        <f>Q249*H249</f>
        <v>5.0000000000000004E-6</v>
      </c>
      <c r="S249" s="195">
        <v>0</v>
      </c>
      <c r="T249" s="19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7" t="s">
        <v>135</v>
      </c>
      <c r="AT249" s="197" t="s">
        <v>131</v>
      </c>
      <c r="AU249" s="197" t="s">
        <v>82</v>
      </c>
      <c r="AY249" s="16" t="s">
        <v>128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6" t="s">
        <v>80</v>
      </c>
      <c r="BK249" s="198">
        <f>ROUND(I249*H249,2)</f>
        <v>0</v>
      </c>
      <c r="BL249" s="16" t="s">
        <v>135</v>
      </c>
      <c r="BM249" s="197" t="s">
        <v>669</v>
      </c>
    </row>
    <row r="250" spans="1:65" s="2" customFormat="1">
      <c r="A250" s="33"/>
      <c r="B250" s="34"/>
      <c r="C250" s="35"/>
      <c r="D250" s="199" t="s">
        <v>137</v>
      </c>
      <c r="E250" s="35"/>
      <c r="F250" s="200" t="s">
        <v>439</v>
      </c>
      <c r="G250" s="35"/>
      <c r="H250" s="35"/>
      <c r="I250" s="107"/>
      <c r="J250" s="35"/>
      <c r="K250" s="35"/>
      <c r="L250" s="38"/>
      <c r="M250" s="201"/>
      <c r="N250" s="202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137</v>
      </c>
      <c r="AU250" s="16" t="s">
        <v>82</v>
      </c>
    </row>
    <row r="251" spans="1:65" s="2" customFormat="1" ht="16.5" customHeight="1">
      <c r="A251" s="33"/>
      <c r="B251" s="34"/>
      <c r="C251" s="186" t="s">
        <v>415</v>
      </c>
      <c r="D251" s="186" t="s">
        <v>131</v>
      </c>
      <c r="E251" s="187" t="s">
        <v>442</v>
      </c>
      <c r="F251" s="188" t="s">
        <v>443</v>
      </c>
      <c r="G251" s="189" t="s">
        <v>285</v>
      </c>
      <c r="H251" s="190">
        <v>488</v>
      </c>
      <c r="I251" s="191"/>
      <c r="J251" s="192">
        <f>ROUND(I251*H251,2)</f>
        <v>0</v>
      </c>
      <c r="K251" s="188" t="s">
        <v>195</v>
      </c>
      <c r="L251" s="38"/>
      <c r="M251" s="193" t="s">
        <v>19</v>
      </c>
      <c r="N251" s="194" t="s">
        <v>43</v>
      </c>
      <c r="O251" s="63"/>
      <c r="P251" s="195">
        <f>O251*H251</f>
        <v>0</v>
      </c>
      <c r="Q251" s="195">
        <v>0.15540000000000001</v>
      </c>
      <c r="R251" s="195">
        <f>Q251*H251</f>
        <v>75.8352</v>
      </c>
      <c r="S251" s="195">
        <v>0</v>
      </c>
      <c r="T251" s="196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7" t="s">
        <v>135</v>
      </c>
      <c r="AT251" s="197" t="s">
        <v>131</v>
      </c>
      <c r="AU251" s="197" t="s">
        <v>82</v>
      </c>
      <c r="AY251" s="16" t="s">
        <v>128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6" t="s">
        <v>80</v>
      </c>
      <c r="BK251" s="198">
        <f>ROUND(I251*H251,2)</f>
        <v>0</v>
      </c>
      <c r="BL251" s="16" t="s">
        <v>135</v>
      </c>
      <c r="BM251" s="197" t="s">
        <v>670</v>
      </c>
    </row>
    <row r="252" spans="1:65" s="2" customFormat="1" ht="19.5">
      <c r="A252" s="33"/>
      <c r="B252" s="34"/>
      <c r="C252" s="35"/>
      <c r="D252" s="199" t="s">
        <v>137</v>
      </c>
      <c r="E252" s="35"/>
      <c r="F252" s="200" t="s">
        <v>445</v>
      </c>
      <c r="G252" s="35"/>
      <c r="H252" s="35"/>
      <c r="I252" s="107"/>
      <c r="J252" s="35"/>
      <c r="K252" s="35"/>
      <c r="L252" s="38"/>
      <c r="M252" s="201"/>
      <c r="N252" s="202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137</v>
      </c>
      <c r="AU252" s="16" t="s">
        <v>82</v>
      </c>
    </row>
    <row r="253" spans="1:65" s="2" customFormat="1" ht="87.75">
      <c r="A253" s="33"/>
      <c r="B253" s="34"/>
      <c r="C253" s="35"/>
      <c r="D253" s="199" t="s">
        <v>198</v>
      </c>
      <c r="E253" s="35"/>
      <c r="F253" s="224" t="s">
        <v>446</v>
      </c>
      <c r="G253" s="35"/>
      <c r="H253" s="35"/>
      <c r="I253" s="107"/>
      <c r="J253" s="35"/>
      <c r="K253" s="35"/>
      <c r="L253" s="38"/>
      <c r="M253" s="201"/>
      <c r="N253" s="202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198</v>
      </c>
      <c r="AU253" s="16" t="s">
        <v>82</v>
      </c>
    </row>
    <row r="254" spans="1:65" s="13" customFormat="1">
      <c r="B254" s="203"/>
      <c r="C254" s="204"/>
      <c r="D254" s="199" t="s">
        <v>138</v>
      </c>
      <c r="E254" s="205" t="s">
        <v>19</v>
      </c>
      <c r="F254" s="206" t="s">
        <v>671</v>
      </c>
      <c r="G254" s="204"/>
      <c r="H254" s="207">
        <v>488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138</v>
      </c>
      <c r="AU254" s="213" t="s">
        <v>82</v>
      </c>
      <c r="AV254" s="13" t="s">
        <v>82</v>
      </c>
      <c r="AW254" s="13" t="s">
        <v>33</v>
      </c>
      <c r="AX254" s="13" t="s">
        <v>80</v>
      </c>
      <c r="AY254" s="213" t="s">
        <v>128</v>
      </c>
    </row>
    <row r="255" spans="1:65" s="2" customFormat="1" ht="16.5" customHeight="1">
      <c r="A255" s="33"/>
      <c r="B255" s="34"/>
      <c r="C255" s="186" t="s">
        <v>553</v>
      </c>
      <c r="D255" s="186" t="s">
        <v>131</v>
      </c>
      <c r="E255" s="187" t="s">
        <v>672</v>
      </c>
      <c r="F255" s="188" t="s">
        <v>673</v>
      </c>
      <c r="G255" s="189" t="s">
        <v>134</v>
      </c>
      <c r="H255" s="190">
        <v>8</v>
      </c>
      <c r="I255" s="191"/>
      <c r="J255" s="192">
        <f>ROUND(I255*H255,2)</f>
        <v>0</v>
      </c>
      <c r="K255" s="188" t="s">
        <v>195</v>
      </c>
      <c r="L255" s="38"/>
      <c r="M255" s="193" t="s">
        <v>19</v>
      </c>
      <c r="N255" s="194" t="s">
        <v>43</v>
      </c>
      <c r="O255" s="63"/>
      <c r="P255" s="195">
        <f>O255*H255</f>
        <v>0</v>
      </c>
      <c r="Q255" s="195">
        <v>0</v>
      </c>
      <c r="R255" s="195">
        <f>Q255*H255</f>
        <v>0</v>
      </c>
      <c r="S255" s="195">
        <v>2.2000000000000002</v>
      </c>
      <c r="T255" s="196">
        <f>S255*H255</f>
        <v>17.600000000000001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7" t="s">
        <v>135</v>
      </c>
      <c r="AT255" s="197" t="s">
        <v>131</v>
      </c>
      <c r="AU255" s="197" t="s">
        <v>82</v>
      </c>
      <c r="AY255" s="16" t="s">
        <v>128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6" t="s">
        <v>80</v>
      </c>
      <c r="BK255" s="198">
        <f>ROUND(I255*H255,2)</f>
        <v>0</v>
      </c>
      <c r="BL255" s="16" t="s">
        <v>135</v>
      </c>
      <c r="BM255" s="197" t="s">
        <v>674</v>
      </c>
    </row>
    <row r="256" spans="1:65" s="2" customFormat="1">
      <c r="A256" s="33"/>
      <c r="B256" s="34"/>
      <c r="C256" s="35"/>
      <c r="D256" s="199" t="s">
        <v>137</v>
      </c>
      <c r="E256" s="35"/>
      <c r="F256" s="200" t="s">
        <v>675</v>
      </c>
      <c r="G256" s="35"/>
      <c r="H256" s="35"/>
      <c r="I256" s="107"/>
      <c r="J256" s="35"/>
      <c r="K256" s="35"/>
      <c r="L256" s="38"/>
      <c r="M256" s="201"/>
      <c r="N256" s="202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137</v>
      </c>
      <c r="AU256" s="16" t="s">
        <v>82</v>
      </c>
    </row>
    <row r="257" spans="1:65" s="2" customFormat="1" ht="16.5" customHeight="1">
      <c r="A257" s="33"/>
      <c r="B257" s="34"/>
      <c r="C257" s="214" t="s">
        <v>419</v>
      </c>
      <c r="D257" s="214" t="s">
        <v>175</v>
      </c>
      <c r="E257" s="215" t="s">
        <v>449</v>
      </c>
      <c r="F257" s="216" t="s">
        <v>450</v>
      </c>
      <c r="G257" s="217" t="s">
        <v>285</v>
      </c>
      <c r="H257" s="218">
        <v>297.5</v>
      </c>
      <c r="I257" s="219"/>
      <c r="J257" s="220">
        <f>ROUND(I257*H257,2)</f>
        <v>0</v>
      </c>
      <c r="K257" s="216" t="s">
        <v>195</v>
      </c>
      <c r="L257" s="221"/>
      <c r="M257" s="222" t="s">
        <v>19</v>
      </c>
      <c r="N257" s="223" t="s">
        <v>43</v>
      </c>
      <c r="O257" s="63"/>
      <c r="P257" s="195">
        <f>O257*H257</f>
        <v>0</v>
      </c>
      <c r="Q257" s="195">
        <v>0.04</v>
      </c>
      <c r="R257" s="195">
        <f>Q257*H257</f>
        <v>11.9</v>
      </c>
      <c r="S257" s="195">
        <v>0</v>
      </c>
      <c r="T257" s="196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7" t="s">
        <v>179</v>
      </c>
      <c r="AT257" s="197" t="s">
        <v>175</v>
      </c>
      <c r="AU257" s="197" t="s">
        <v>82</v>
      </c>
      <c r="AY257" s="16" t="s">
        <v>128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6" t="s">
        <v>80</v>
      </c>
      <c r="BK257" s="198">
        <f>ROUND(I257*H257,2)</f>
        <v>0</v>
      </c>
      <c r="BL257" s="16" t="s">
        <v>135</v>
      </c>
      <c r="BM257" s="197" t="s">
        <v>676</v>
      </c>
    </row>
    <row r="258" spans="1:65" s="2" customFormat="1">
      <c r="A258" s="33"/>
      <c r="B258" s="34"/>
      <c r="C258" s="35"/>
      <c r="D258" s="199" t="s">
        <v>137</v>
      </c>
      <c r="E258" s="35"/>
      <c r="F258" s="200" t="s">
        <v>450</v>
      </c>
      <c r="G258" s="35"/>
      <c r="H258" s="35"/>
      <c r="I258" s="107"/>
      <c r="J258" s="35"/>
      <c r="K258" s="35"/>
      <c r="L258" s="38"/>
      <c r="M258" s="201"/>
      <c r="N258" s="202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137</v>
      </c>
      <c r="AU258" s="16" t="s">
        <v>82</v>
      </c>
    </row>
    <row r="259" spans="1:65" s="13" customFormat="1">
      <c r="B259" s="203"/>
      <c r="C259" s="204"/>
      <c r="D259" s="199" t="s">
        <v>138</v>
      </c>
      <c r="E259" s="205" t="s">
        <v>19</v>
      </c>
      <c r="F259" s="206" t="s">
        <v>677</v>
      </c>
      <c r="G259" s="204"/>
      <c r="H259" s="207">
        <v>297.5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138</v>
      </c>
      <c r="AU259" s="213" t="s">
        <v>82</v>
      </c>
      <c r="AV259" s="13" t="s">
        <v>82</v>
      </c>
      <c r="AW259" s="13" t="s">
        <v>33</v>
      </c>
      <c r="AX259" s="13" t="s">
        <v>80</v>
      </c>
      <c r="AY259" s="213" t="s">
        <v>128</v>
      </c>
    </row>
    <row r="260" spans="1:65" s="2" customFormat="1" ht="16.5" customHeight="1">
      <c r="A260" s="33"/>
      <c r="B260" s="34"/>
      <c r="C260" s="186" t="s">
        <v>433</v>
      </c>
      <c r="D260" s="186" t="s">
        <v>131</v>
      </c>
      <c r="E260" s="187" t="s">
        <v>454</v>
      </c>
      <c r="F260" s="188" t="s">
        <v>455</v>
      </c>
      <c r="G260" s="189" t="s">
        <v>285</v>
      </c>
      <c r="H260" s="190">
        <v>165</v>
      </c>
      <c r="I260" s="191"/>
      <c r="J260" s="192">
        <f>ROUND(I260*H260,2)</f>
        <v>0</v>
      </c>
      <c r="K260" s="188" t="s">
        <v>19</v>
      </c>
      <c r="L260" s="38"/>
      <c r="M260" s="193" t="s">
        <v>19</v>
      </c>
      <c r="N260" s="194" t="s">
        <v>43</v>
      </c>
      <c r="O260" s="63"/>
      <c r="P260" s="195">
        <f>O260*H260</f>
        <v>0</v>
      </c>
      <c r="Q260" s="195">
        <v>0.1295</v>
      </c>
      <c r="R260" s="195">
        <f>Q260*H260</f>
        <v>21.3675</v>
      </c>
      <c r="S260" s="195">
        <v>0</v>
      </c>
      <c r="T260" s="196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7" t="s">
        <v>135</v>
      </c>
      <c r="AT260" s="197" t="s">
        <v>131</v>
      </c>
      <c r="AU260" s="197" t="s">
        <v>82</v>
      </c>
      <c r="AY260" s="16" t="s">
        <v>128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6" t="s">
        <v>80</v>
      </c>
      <c r="BK260" s="198">
        <f>ROUND(I260*H260,2)</f>
        <v>0</v>
      </c>
      <c r="BL260" s="16" t="s">
        <v>135</v>
      </c>
      <c r="BM260" s="197" t="s">
        <v>678</v>
      </c>
    </row>
    <row r="261" spans="1:65" s="2" customFormat="1">
      <c r="A261" s="33"/>
      <c r="B261" s="34"/>
      <c r="C261" s="35"/>
      <c r="D261" s="199" t="s">
        <v>137</v>
      </c>
      <c r="E261" s="35"/>
      <c r="F261" s="200" t="s">
        <v>455</v>
      </c>
      <c r="G261" s="35"/>
      <c r="H261" s="35"/>
      <c r="I261" s="107"/>
      <c r="J261" s="35"/>
      <c r="K261" s="35"/>
      <c r="L261" s="38"/>
      <c r="M261" s="201"/>
      <c r="N261" s="202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137</v>
      </c>
      <c r="AU261" s="16" t="s">
        <v>82</v>
      </c>
    </row>
    <row r="262" spans="1:65" s="2" customFormat="1" ht="16.5" customHeight="1">
      <c r="A262" s="33"/>
      <c r="B262" s="34"/>
      <c r="C262" s="214" t="s">
        <v>437</v>
      </c>
      <c r="D262" s="214" t="s">
        <v>175</v>
      </c>
      <c r="E262" s="215" t="s">
        <v>459</v>
      </c>
      <c r="F262" s="216" t="s">
        <v>460</v>
      </c>
      <c r="G262" s="217" t="s">
        <v>194</v>
      </c>
      <c r="H262" s="218">
        <v>165</v>
      </c>
      <c r="I262" s="219"/>
      <c r="J262" s="220">
        <f>ROUND(I262*H262,2)</f>
        <v>0</v>
      </c>
      <c r="K262" s="216" t="s">
        <v>19</v>
      </c>
      <c r="L262" s="221"/>
      <c r="M262" s="222" t="s">
        <v>19</v>
      </c>
      <c r="N262" s="223" t="s">
        <v>43</v>
      </c>
      <c r="O262" s="63"/>
      <c r="P262" s="195">
        <f>O262*H262</f>
        <v>0</v>
      </c>
      <c r="Q262" s="195">
        <v>4.4999999999999998E-2</v>
      </c>
      <c r="R262" s="195">
        <f>Q262*H262</f>
        <v>7.4249999999999998</v>
      </c>
      <c r="S262" s="195">
        <v>0</v>
      </c>
      <c r="T262" s="19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7" t="s">
        <v>179</v>
      </c>
      <c r="AT262" s="197" t="s">
        <v>175</v>
      </c>
      <c r="AU262" s="197" t="s">
        <v>82</v>
      </c>
      <c r="AY262" s="16" t="s">
        <v>128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6" t="s">
        <v>80</v>
      </c>
      <c r="BK262" s="198">
        <f>ROUND(I262*H262,2)</f>
        <v>0</v>
      </c>
      <c r="BL262" s="16" t="s">
        <v>135</v>
      </c>
      <c r="BM262" s="197" t="s">
        <v>679</v>
      </c>
    </row>
    <row r="263" spans="1:65" s="2" customFormat="1">
      <c r="A263" s="33"/>
      <c r="B263" s="34"/>
      <c r="C263" s="35"/>
      <c r="D263" s="199" t="s">
        <v>137</v>
      </c>
      <c r="E263" s="35"/>
      <c r="F263" s="200" t="s">
        <v>460</v>
      </c>
      <c r="G263" s="35"/>
      <c r="H263" s="35"/>
      <c r="I263" s="107"/>
      <c r="J263" s="35"/>
      <c r="K263" s="35"/>
      <c r="L263" s="38"/>
      <c r="M263" s="201"/>
      <c r="N263" s="202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137</v>
      </c>
      <c r="AU263" s="16" t="s">
        <v>82</v>
      </c>
    </row>
    <row r="264" spans="1:65" s="2" customFormat="1" ht="16.5" customHeight="1">
      <c r="A264" s="33"/>
      <c r="B264" s="34"/>
      <c r="C264" s="186" t="s">
        <v>423</v>
      </c>
      <c r="D264" s="186" t="s">
        <v>131</v>
      </c>
      <c r="E264" s="187" t="s">
        <v>462</v>
      </c>
      <c r="F264" s="188" t="s">
        <v>463</v>
      </c>
      <c r="G264" s="189" t="s">
        <v>285</v>
      </c>
      <c r="H264" s="190">
        <v>24</v>
      </c>
      <c r="I264" s="191"/>
      <c r="J264" s="192">
        <f>ROUND(I264*H264,2)</f>
        <v>0</v>
      </c>
      <c r="K264" s="188" t="s">
        <v>19</v>
      </c>
      <c r="L264" s="38"/>
      <c r="M264" s="193" t="s">
        <v>19</v>
      </c>
      <c r="N264" s="194" t="s">
        <v>43</v>
      </c>
      <c r="O264" s="63"/>
      <c r="P264" s="195">
        <f>O264*H264</f>
        <v>0</v>
      </c>
      <c r="Q264" s="195">
        <v>1.0000000000000001E-5</v>
      </c>
      <c r="R264" s="195">
        <f>Q264*H264</f>
        <v>2.4000000000000003E-4</v>
      </c>
      <c r="S264" s="195">
        <v>0</v>
      </c>
      <c r="T264" s="196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7" t="s">
        <v>135</v>
      </c>
      <c r="AT264" s="197" t="s">
        <v>131</v>
      </c>
      <c r="AU264" s="197" t="s">
        <v>82</v>
      </c>
      <c r="AY264" s="16" t="s">
        <v>128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6" t="s">
        <v>80</v>
      </c>
      <c r="BK264" s="198">
        <f>ROUND(I264*H264,2)</f>
        <v>0</v>
      </c>
      <c r="BL264" s="16" t="s">
        <v>135</v>
      </c>
      <c r="BM264" s="197" t="s">
        <v>680</v>
      </c>
    </row>
    <row r="265" spans="1:65" s="2" customFormat="1">
      <c r="A265" s="33"/>
      <c r="B265" s="34"/>
      <c r="C265" s="35"/>
      <c r="D265" s="199" t="s">
        <v>137</v>
      </c>
      <c r="E265" s="35"/>
      <c r="F265" s="200" t="s">
        <v>463</v>
      </c>
      <c r="G265" s="35"/>
      <c r="H265" s="35"/>
      <c r="I265" s="107"/>
      <c r="J265" s="35"/>
      <c r="K265" s="35"/>
      <c r="L265" s="38"/>
      <c r="M265" s="201"/>
      <c r="N265" s="202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137</v>
      </c>
      <c r="AU265" s="16" t="s">
        <v>82</v>
      </c>
    </row>
    <row r="266" spans="1:65" s="2" customFormat="1" ht="16.5" customHeight="1">
      <c r="A266" s="33"/>
      <c r="B266" s="34"/>
      <c r="C266" s="186" t="s">
        <v>681</v>
      </c>
      <c r="D266" s="186" t="s">
        <v>131</v>
      </c>
      <c r="E266" s="187" t="s">
        <v>466</v>
      </c>
      <c r="F266" s="188" t="s">
        <v>467</v>
      </c>
      <c r="G266" s="189" t="s">
        <v>285</v>
      </c>
      <c r="H266" s="190">
        <v>24</v>
      </c>
      <c r="I266" s="191"/>
      <c r="J266" s="192">
        <f>ROUND(I266*H266,2)</f>
        <v>0</v>
      </c>
      <c r="K266" s="188" t="s">
        <v>19</v>
      </c>
      <c r="L266" s="38"/>
      <c r="M266" s="193" t="s">
        <v>19</v>
      </c>
      <c r="N266" s="194" t="s">
        <v>43</v>
      </c>
      <c r="O266" s="63"/>
      <c r="P266" s="195">
        <f>O266*H266</f>
        <v>0</v>
      </c>
      <c r="Q266" s="195">
        <v>3.4000000000000002E-4</v>
      </c>
      <c r="R266" s="195">
        <f>Q266*H266</f>
        <v>8.1600000000000006E-3</v>
      </c>
      <c r="S266" s="195">
        <v>0</v>
      </c>
      <c r="T266" s="196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7" t="s">
        <v>135</v>
      </c>
      <c r="AT266" s="197" t="s">
        <v>131</v>
      </c>
      <c r="AU266" s="197" t="s">
        <v>82</v>
      </c>
      <c r="AY266" s="16" t="s">
        <v>128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6" t="s">
        <v>80</v>
      </c>
      <c r="BK266" s="198">
        <f>ROUND(I266*H266,2)</f>
        <v>0</v>
      </c>
      <c r="BL266" s="16" t="s">
        <v>135</v>
      </c>
      <c r="BM266" s="197" t="s">
        <v>682</v>
      </c>
    </row>
    <row r="267" spans="1:65" s="2" customFormat="1">
      <c r="A267" s="33"/>
      <c r="B267" s="34"/>
      <c r="C267" s="35"/>
      <c r="D267" s="199" t="s">
        <v>137</v>
      </c>
      <c r="E267" s="35"/>
      <c r="F267" s="200" t="s">
        <v>467</v>
      </c>
      <c r="G267" s="35"/>
      <c r="H267" s="35"/>
      <c r="I267" s="107"/>
      <c r="J267" s="35"/>
      <c r="K267" s="35"/>
      <c r="L267" s="38"/>
      <c r="M267" s="201"/>
      <c r="N267" s="202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137</v>
      </c>
      <c r="AU267" s="16" t="s">
        <v>82</v>
      </c>
    </row>
    <row r="268" spans="1:65" s="2" customFormat="1" ht="16.5" customHeight="1">
      <c r="A268" s="33"/>
      <c r="B268" s="34"/>
      <c r="C268" s="186" t="s">
        <v>557</v>
      </c>
      <c r="D268" s="186" t="s">
        <v>131</v>
      </c>
      <c r="E268" s="187" t="s">
        <v>683</v>
      </c>
      <c r="F268" s="188" t="s">
        <v>684</v>
      </c>
      <c r="G268" s="189" t="s">
        <v>134</v>
      </c>
      <c r="H268" s="190">
        <v>13</v>
      </c>
      <c r="I268" s="191"/>
      <c r="J268" s="192">
        <f>ROUND(I268*H268,2)</f>
        <v>0</v>
      </c>
      <c r="K268" s="188" t="s">
        <v>195</v>
      </c>
      <c r="L268" s="38"/>
      <c r="M268" s="193" t="s">
        <v>19</v>
      </c>
      <c r="N268" s="194" t="s">
        <v>43</v>
      </c>
      <c r="O268" s="63"/>
      <c r="P268" s="195">
        <f>O268*H268</f>
        <v>0</v>
      </c>
      <c r="Q268" s="195">
        <v>0</v>
      </c>
      <c r="R268" s="195">
        <f>Q268*H268</f>
        <v>0</v>
      </c>
      <c r="S268" s="195">
        <v>1.8</v>
      </c>
      <c r="T268" s="196">
        <f>S268*H268</f>
        <v>23.400000000000002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7" t="s">
        <v>135</v>
      </c>
      <c r="AT268" s="197" t="s">
        <v>131</v>
      </c>
      <c r="AU268" s="197" t="s">
        <v>82</v>
      </c>
      <c r="AY268" s="16" t="s">
        <v>128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6" t="s">
        <v>80</v>
      </c>
      <c r="BK268" s="198">
        <f>ROUND(I268*H268,2)</f>
        <v>0</v>
      </c>
      <c r="BL268" s="16" t="s">
        <v>135</v>
      </c>
      <c r="BM268" s="197" t="s">
        <v>685</v>
      </c>
    </row>
    <row r="269" spans="1:65" s="2" customFormat="1" ht="19.5">
      <c r="A269" s="33"/>
      <c r="B269" s="34"/>
      <c r="C269" s="35"/>
      <c r="D269" s="199" t="s">
        <v>137</v>
      </c>
      <c r="E269" s="35"/>
      <c r="F269" s="200" t="s">
        <v>686</v>
      </c>
      <c r="G269" s="35"/>
      <c r="H269" s="35"/>
      <c r="I269" s="107"/>
      <c r="J269" s="35"/>
      <c r="K269" s="35"/>
      <c r="L269" s="38"/>
      <c r="M269" s="201"/>
      <c r="N269" s="202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137</v>
      </c>
      <c r="AU269" s="16" t="s">
        <v>82</v>
      </c>
    </row>
    <row r="270" spans="1:65" s="2" customFormat="1" ht="39">
      <c r="A270" s="33"/>
      <c r="B270" s="34"/>
      <c r="C270" s="35"/>
      <c r="D270" s="199" t="s">
        <v>198</v>
      </c>
      <c r="E270" s="35"/>
      <c r="F270" s="224" t="s">
        <v>687</v>
      </c>
      <c r="G270" s="35"/>
      <c r="H270" s="35"/>
      <c r="I270" s="107"/>
      <c r="J270" s="35"/>
      <c r="K270" s="35"/>
      <c r="L270" s="38"/>
      <c r="M270" s="201"/>
      <c r="N270" s="202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198</v>
      </c>
      <c r="AU270" s="16" t="s">
        <v>82</v>
      </c>
    </row>
    <row r="271" spans="1:65" s="2" customFormat="1" ht="16.5" customHeight="1">
      <c r="A271" s="33"/>
      <c r="B271" s="34"/>
      <c r="C271" s="186" t="s">
        <v>427</v>
      </c>
      <c r="D271" s="186" t="s">
        <v>131</v>
      </c>
      <c r="E271" s="187" t="s">
        <v>470</v>
      </c>
      <c r="F271" s="188" t="s">
        <v>471</v>
      </c>
      <c r="G271" s="189" t="s">
        <v>194</v>
      </c>
      <c r="H271" s="190">
        <v>4</v>
      </c>
      <c r="I271" s="191"/>
      <c r="J271" s="192">
        <f>ROUND(I271*H271,2)</f>
        <v>0</v>
      </c>
      <c r="K271" s="188" t="s">
        <v>19</v>
      </c>
      <c r="L271" s="38"/>
      <c r="M271" s="193" t="s">
        <v>19</v>
      </c>
      <c r="N271" s="194" t="s">
        <v>43</v>
      </c>
      <c r="O271" s="63"/>
      <c r="P271" s="195">
        <f>O271*H271</f>
        <v>0</v>
      </c>
      <c r="Q271" s="195">
        <v>0</v>
      </c>
      <c r="R271" s="195">
        <f>Q271*H271</f>
        <v>0</v>
      </c>
      <c r="S271" s="195">
        <v>8.2000000000000003E-2</v>
      </c>
      <c r="T271" s="196">
        <f>S271*H271</f>
        <v>0.32800000000000001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7" t="s">
        <v>135</v>
      </c>
      <c r="AT271" s="197" t="s">
        <v>131</v>
      </c>
      <c r="AU271" s="197" t="s">
        <v>82</v>
      </c>
      <c r="AY271" s="16" t="s">
        <v>128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6" t="s">
        <v>80</v>
      </c>
      <c r="BK271" s="198">
        <f>ROUND(I271*H271,2)</f>
        <v>0</v>
      </c>
      <c r="BL271" s="16" t="s">
        <v>135</v>
      </c>
      <c r="BM271" s="197" t="s">
        <v>688</v>
      </c>
    </row>
    <row r="272" spans="1:65" s="2" customFormat="1">
      <c r="A272" s="33"/>
      <c r="B272" s="34"/>
      <c r="C272" s="35"/>
      <c r="D272" s="199" t="s">
        <v>137</v>
      </c>
      <c r="E272" s="35"/>
      <c r="F272" s="200" t="s">
        <v>471</v>
      </c>
      <c r="G272" s="35"/>
      <c r="H272" s="35"/>
      <c r="I272" s="107"/>
      <c r="J272" s="35"/>
      <c r="K272" s="35"/>
      <c r="L272" s="38"/>
      <c r="M272" s="201"/>
      <c r="N272" s="202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137</v>
      </c>
      <c r="AU272" s="16" t="s">
        <v>82</v>
      </c>
    </row>
    <row r="273" spans="1:65" s="12" customFormat="1" ht="22.9" customHeight="1">
      <c r="B273" s="170"/>
      <c r="C273" s="171"/>
      <c r="D273" s="172" t="s">
        <v>71</v>
      </c>
      <c r="E273" s="184" t="s">
        <v>473</v>
      </c>
      <c r="F273" s="184" t="s">
        <v>474</v>
      </c>
      <c r="G273" s="171"/>
      <c r="H273" s="171"/>
      <c r="I273" s="174"/>
      <c r="J273" s="185">
        <f>BK273</f>
        <v>0</v>
      </c>
      <c r="K273" s="171"/>
      <c r="L273" s="176"/>
      <c r="M273" s="177"/>
      <c r="N273" s="178"/>
      <c r="O273" s="178"/>
      <c r="P273" s="179">
        <f>SUM(P274:P302)</f>
        <v>0</v>
      </c>
      <c r="Q273" s="178"/>
      <c r="R273" s="179">
        <f>SUM(R274:R302)</f>
        <v>0</v>
      </c>
      <c r="S273" s="178"/>
      <c r="T273" s="180">
        <f>SUM(T274:T302)</f>
        <v>0</v>
      </c>
      <c r="AR273" s="181" t="s">
        <v>80</v>
      </c>
      <c r="AT273" s="182" t="s">
        <v>71</v>
      </c>
      <c r="AU273" s="182" t="s">
        <v>80</v>
      </c>
      <c r="AY273" s="181" t="s">
        <v>128</v>
      </c>
      <c r="BK273" s="183">
        <f>SUM(BK274:BK302)</f>
        <v>0</v>
      </c>
    </row>
    <row r="274" spans="1:65" s="2" customFormat="1" ht="16.5" customHeight="1">
      <c r="A274" s="33"/>
      <c r="B274" s="34"/>
      <c r="C274" s="186" t="s">
        <v>570</v>
      </c>
      <c r="D274" s="186" t="s">
        <v>131</v>
      </c>
      <c r="E274" s="187" t="s">
        <v>487</v>
      </c>
      <c r="F274" s="188" t="s">
        <v>488</v>
      </c>
      <c r="G274" s="189" t="s">
        <v>209</v>
      </c>
      <c r="H274" s="190">
        <v>454.87400000000002</v>
      </c>
      <c r="I274" s="191"/>
      <c r="J274" s="192">
        <f>ROUND(I274*H274,2)</f>
        <v>0</v>
      </c>
      <c r="K274" s="188" t="s">
        <v>195</v>
      </c>
      <c r="L274" s="38"/>
      <c r="M274" s="193" t="s">
        <v>19</v>
      </c>
      <c r="N274" s="194" t="s">
        <v>43</v>
      </c>
      <c r="O274" s="63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7" t="s">
        <v>135</v>
      </c>
      <c r="AT274" s="197" t="s">
        <v>131</v>
      </c>
      <c r="AU274" s="197" t="s">
        <v>82</v>
      </c>
      <c r="AY274" s="16" t="s">
        <v>128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6" t="s">
        <v>80</v>
      </c>
      <c r="BK274" s="198">
        <f>ROUND(I274*H274,2)</f>
        <v>0</v>
      </c>
      <c r="BL274" s="16" t="s">
        <v>135</v>
      </c>
      <c r="BM274" s="197" t="s">
        <v>689</v>
      </c>
    </row>
    <row r="275" spans="1:65" s="2" customFormat="1">
      <c r="A275" s="33"/>
      <c r="B275" s="34"/>
      <c r="C275" s="35"/>
      <c r="D275" s="199" t="s">
        <v>137</v>
      </c>
      <c r="E275" s="35"/>
      <c r="F275" s="200" t="s">
        <v>490</v>
      </c>
      <c r="G275" s="35"/>
      <c r="H275" s="35"/>
      <c r="I275" s="107"/>
      <c r="J275" s="35"/>
      <c r="K275" s="35"/>
      <c r="L275" s="38"/>
      <c r="M275" s="201"/>
      <c r="N275" s="202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137</v>
      </c>
      <c r="AU275" s="16" t="s">
        <v>82</v>
      </c>
    </row>
    <row r="276" spans="1:65" s="2" customFormat="1" ht="48.75">
      <c r="A276" s="33"/>
      <c r="B276" s="34"/>
      <c r="C276" s="35"/>
      <c r="D276" s="199" t="s">
        <v>198</v>
      </c>
      <c r="E276" s="35"/>
      <c r="F276" s="224" t="s">
        <v>491</v>
      </c>
      <c r="G276" s="35"/>
      <c r="H276" s="35"/>
      <c r="I276" s="107"/>
      <c r="J276" s="35"/>
      <c r="K276" s="35"/>
      <c r="L276" s="38"/>
      <c r="M276" s="201"/>
      <c r="N276" s="202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198</v>
      </c>
      <c r="AU276" s="16" t="s">
        <v>82</v>
      </c>
    </row>
    <row r="277" spans="1:65" s="13" customFormat="1">
      <c r="B277" s="203"/>
      <c r="C277" s="204"/>
      <c r="D277" s="199" t="s">
        <v>138</v>
      </c>
      <c r="E277" s="205" t="s">
        <v>19</v>
      </c>
      <c r="F277" s="206" t="s">
        <v>690</v>
      </c>
      <c r="G277" s="204"/>
      <c r="H277" s="207">
        <v>454.87400000000002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138</v>
      </c>
      <c r="AU277" s="213" t="s">
        <v>82</v>
      </c>
      <c r="AV277" s="13" t="s">
        <v>82</v>
      </c>
      <c r="AW277" s="13" t="s">
        <v>33</v>
      </c>
      <c r="AX277" s="13" t="s">
        <v>80</v>
      </c>
      <c r="AY277" s="213" t="s">
        <v>128</v>
      </c>
    </row>
    <row r="278" spans="1:65" s="2" customFormat="1" ht="16.5" customHeight="1">
      <c r="A278" s="33"/>
      <c r="B278" s="34"/>
      <c r="C278" s="186" t="s">
        <v>574</v>
      </c>
      <c r="D278" s="186" t="s">
        <v>131</v>
      </c>
      <c r="E278" s="187" t="s">
        <v>494</v>
      </c>
      <c r="F278" s="188" t="s">
        <v>495</v>
      </c>
      <c r="G278" s="189" t="s">
        <v>209</v>
      </c>
      <c r="H278" s="190">
        <v>454.87400000000002</v>
      </c>
      <c r="I278" s="191"/>
      <c r="J278" s="192">
        <f>ROUND(I278*H278,2)</f>
        <v>0</v>
      </c>
      <c r="K278" s="188" t="s">
        <v>195</v>
      </c>
      <c r="L278" s="38"/>
      <c r="M278" s="193" t="s">
        <v>19</v>
      </c>
      <c r="N278" s="194" t="s">
        <v>43</v>
      </c>
      <c r="O278" s="63"/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7" t="s">
        <v>135</v>
      </c>
      <c r="AT278" s="197" t="s">
        <v>131</v>
      </c>
      <c r="AU278" s="197" t="s">
        <v>82</v>
      </c>
      <c r="AY278" s="16" t="s">
        <v>128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6" t="s">
        <v>80</v>
      </c>
      <c r="BK278" s="198">
        <f>ROUND(I278*H278,2)</f>
        <v>0</v>
      </c>
      <c r="BL278" s="16" t="s">
        <v>135</v>
      </c>
      <c r="BM278" s="197" t="s">
        <v>691</v>
      </c>
    </row>
    <row r="279" spans="1:65" s="2" customFormat="1" ht="19.5">
      <c r="A279" s="33"/>
      <c r="B279" s="34"/>
      <c r="C279" s="35"/>
      <c r="D279" s="199" t="s">
        <v>137</v>
      </c>
      <c r="E279" s="35"/>
      <c r="F279" s="200" t="s">
        <v>497</v>
      </c>
      <c r="G279" s="35"/>
      <c r="H279" s="35"/>
      <c r="I279" s="107"/>
      <c r="J279" s="35"/>
      <c r="K279" s="35"/>
      <c r="L279" s="38"/>
      <c r="M279" s="201"/>
      <c r="N279" s="202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137</v>
      </c>
      <c r="AU279" s="16" t="s">
        <v>82</v>
      </c>
    </row>
    <row r="280" spans="1:65" s="2" customFormat="1" ht="48.75">
      <c r="A280" s="33"/>
      <c r="B280" s="34"/>
      <c r="C280" s="35"/>
      <c r="D280" s="199" t="s">
        <v>198</v>
      </c>
      <c r="E280" s="35"/>
      <c r="F280" s="224" t="s">
        <v>491</v>
      </c>
      <c r="G280" s="35"/>
      <c r="H280" s="35"/>
      <c r="I280" s="107"/>
      <c r="J280" s="35"/>
      <c r="K280" s="35"/>
      <c r="L280" s="38"/>
      <c r="M280" s="201"/>
      <c r="N280" s="202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198</v>
      </c>
      <c r="AU280" s="16" t="s">
        <v>82</v>
      </c>
    </row>
    <row r="281" spans="1:65" s="13" customFormat="1">
      <c r="B281" s="203"/>
      <c r="C281" s="204"/>
      <c r="D281" s="199" t="s">
        <v>138</v>
      </c>
      <c r="E281" s="205" t="s">
        <v>19</v>
      </c>
      <c r="F281" s="206" t="s">
        <v>692</v>
      </c>
      <c r="G281" s="204"/>
      <c r="H281" s="207">
        <v>454.87400000000002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138</v>
      </c>
      <c r="AU281" s="213" t="s">
        <v>82</v>
      </c>
      <c r="AV281" s="13" t="s">
        <v>82</v>
      </c>
      <c r="AW281" s="13" t="s">
        <v>33</v>
      </c>
      <c r="AX281" s="13" t="s">
        <v>80</v>
      </c>
      <c r="AY281" s="213" t="s">
        <v>128</v>
      </c>
    </row>
    <row r="282" spans="1:65" s="2" customFormat="1" ht="16.5" customHeight="1">
      <c r="A282" s="33"/>
      <c r="B282" s="34"/>
      <c r="C282" s="186" t="s">
        <v>499</v>
      </c>
      <c r="D282" s="186" t="s">
        <v>131</v>
      </c>
      <c r="E282" s="187" t="s">
        <v>500</v>
      </c>
      <c r="F282" s="188" t="s">
        <v>501</v>
      </c>
      <c r="G282" s="189" t="s">
        <v>209</v>
      </c>
      <c r="H282" s="190">
        <v>277.76</v>
      </c>
      <c r="I282" s="191"/>
      <c r="J282" s="192">
        <f>ROUND(I282*H282,2)</f>
        <v>0</v>
      </c>
      <c r="K282" s="188" t="s">
        <v>195</v>
      </c>
      <c r="L282" s="38"/>
      <c r="M282" s="193" t="s">
        <v>19</v>
      </c>
      <c r="N282" s="194" t="s">
        <v>43</v>
      </c>
      <c r="O282" s="63"/>
      <c r="P282" s="195">
        <f>O282*H282</f>
        <v>0</v>
      </c>
      <c r="Q282" s="195">
        <v>0</v>
      </c>
      <c r="R282" s="195">
        <f>Q282*H282</f>
        <v>0</v>
      </c>
      <c r="S282" s="195">
        <v>0</v>
      </c>
      <c r="T282" s="196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7" t="s">
        <v>135</v>
      </c>
      <c r="AT282" s="197" t="s">
        <v>131</v>
      </c>
      <c r="AU282" s="197" t="s">
        <v>82</v>
      </c>
      <c r="AY282" s="16" t="s">
        <v>128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6" t="s">
        <v>80</v>
      </c>
      <c r="BK282" s="198">
        <f>ROUND(I282*H282,2)</f>
        <v>0</v>
      </c>
      <c r="BL282" s="16" t="s">
        <v>135</v>
      </c>
      <c r="BM282" s="197" t="s">
        <v>693</v>
      </c>
    </row>
    <row r="283" spans="1:65" s="2" customFormat="1">
      <c r="A283" s="33"/>
      <c r="B283" s="34"/>
      <c r="C283" s="35"/>
      <c r="D283" s="199" t="s">
        <v>137</v>
      </c>
      <c r="E283" s="35"/>
      <c r="F283" s="200" t="s">
        <v>503</v>
      </c>
      <c r="G283" s="35"/>
      <c r="H283" s="35"/>
      <c r="I283" s="107"/>
      <c r="J283" s="35"/>
      <c r="K283" s="35"/>
      <c r="L283" s="38"/>
      <c r="M283" s="201"/>
      <c r="N283" s="202"/>
      <c r="O283" s="63"/>
      <c r="P283" s="63"/>
      <c r="Q283" s="63"/>
      <c r="R283" s="63"/>
      <c r="S283" s="63"/>
      <c r="T283" s="6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137</v>
      </c>
      <c r="AU283" s="16" t="s">
        <v>82</v>
      </c>
    </row>
    <row r="284" spans="1:65" s="2" customFormat="1" ht="68.25">
      <c r="A284" s="33"/>
      <c r="B284" s="34"/>
      <c r="C284" s="35"/>
      <c r="D284" s="199" t="s">
        <v>198</v>
      </c>
      <c r="E284" s="35"/>
      <c r="F284" s="224" t="s">
        <v>504</v>
      </c>
      <c r="G284" s="35"/>
      <c r="H284" s="35"/>
      <c r="I284" s="107"/>
      <c r="J284" s="35"/>
      <c r="K284" s="35"/>
      <c r="L284" s="38"/>
      <c r="M284" s="201"/>
      <c r="N284" s="202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198</v>
      </c>
      <c r="AU284" s="16" t="s">
        <v>82</v>
      </c>
    </row>
    <row r="285" spans="1:65" s="2" customFormat="1" ht="16.5" customHeight="1">
      <c r="A285" s="33"/>
      <c r="B285" s="34"/>
      <c r="C285" s="186" t="s">
        <v>493</v>
      </c>
      <c r="D285" s="186" t="s">
        <v>131</v>
      </c>
      <c r="E285" s="187" t="s">
        <v>694</v>
      </c>
      <c r="F285" s="188" t="s">
        <v>695</v>
      </c>
      <c r="G285" s="189" t="s">
        <v>209</v>
      </c>
      <c r="H285" s="190">
        <v>23.4</v>
      </c>
      <c r="I285" s="191"/>
      <c r="J285" s="192">
        <f>ROUND(I285*H285,2)</f>
        <v>0</v>
      </c>
      <c r="K285" s="188" t="s">
        <v>195</v>
      </c>
      <c r="L285" s="38"/>
      <c r="M285" s="193" t="s">
        <v>19</v>
      </c>
      <c r="N285" s="194" t="s">
        <v>43</v>
      </c>
      <c r="O285" s="63"/>
      <c r="P285" s="195">
        <f>O285*H285</f>
        <v>0</v>
      </c>
      <c r="Q285" s="195">
        <v>0</v>
      </c>
      <c r="R285" s="195">
        <f>Q285*H285</f>
        <v>0</v>
      </c>
      <c r="S285" s="195">
        <v>0</v>
      </c>
      <c r="T285" s="196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7" t="s">
        <v>135</v>
      </c>
      <c r="AT285" s="197" t="s">
        <v>131</v>
      </c>
      <c r="AU285" s="197" t="s">
        <v>82</v>
      </c>
      <c r="AY285" s="16" t="s">
        <v>128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6" t="s">
        <v>80</v>
      </c>
      <c r="BK285" s="198">
        <f>ROUND(I285*H285,2)</f>
        <v>0</v>
      </c>
      <c r="BL285" s="16" t="s">
        <v>135</v>
      </c>
      <c r="BM285" s="197" t="s">
        <v>696</v>
      </c>
    </row>
    <row r="286" spans="1:65" s="2" customFormat="1" ht="19.5">
      <c r="A286" s="33"/>
      <c r="B286" s="34"/>
      <c r="C286" s="35"/>
      <c r="D286" s="199" t="s">
        <v>137</v>
      </c>
      <c r="E286" s="35"/>
      <c r="F286" s="200" t="s">
        <v>697</v>
      </c>
      <c r="G286" s="35"/>
      <c r="H286" s="35"/>
      <c r="I286" s="107"/>
      <c r="J286" s="35"/>
      <c r="K286" s="35"/>
      <c r="L286" s="38"/>
      <c r="M286" s="201"/>
      <c r="N286" s="202"/>
      <c r="O286" s="63"/>
      <c r="P286" s="63"/>
      <c r="Q286" s="63"/>
      <c r="R286" s="63"/>
      <c r="S286" s="63"/>
      <c r="T286" s="64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137</v>
      </c>
      <c r="AU286" s="16" t="s">
        <v>82</v>
      </c>
    </row>
    <row r="287" spans="1:65" s="2" customFormat="1" ht="39">
      <c r="A287" s="33"/>
      <c r="B287" s="34"/>
      <c r="C287" s="35"/>
      <c r="D287" s="199" t="s">
        <v>198</v>
      </c>
      <c r="E287" s="35"/>
      <c r="F287" s="224" t="s">
        <v>698</v>
      </c>
      <c r="G287" s="35"/>
      <c r="H287" s="35"/>
      <c r="I287" s="107"/>
      <c r="J287" s="35"/>
      <c r="K287" s="35"/>
      <c r="L287" s="38"/>
      <c r="M287" s="201"/>
      <c r="N287" s="202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198</v>
      </c>
      <c r="AU287" s="16" t="s">
        <v>82</v>
      </c>
    </row>
    <row r="288" spans="1:65" s="13" customFormat="1">
      <c r="B288" s="203"/>
      <c r="C288" s="204"/>
      <c r="D288" s="199" t="s">
        <v>138</v>
      </c>
      <c r="E288" s="205" t="s">
        <v>19</v>
      </c>
      <c r="F288" s="206" t="s">
        <v>699</v>
      </c>
      <c r="G288" s="204"/>
      <c r="H288" s="207">
        <v>23.4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138</v>
      </c>
      <c r="AU288" s="213" t="s">
        <v>82</v>
      </c>
      <c r="AV288" s="13" t="s">
        <v>82</v>
      </c>
      <c r="AW288" s="13" t="s">
        <v>33</v>
      </c>
      <c r="AX288" s="13" t="s">
        <v>80</v>
      </c>
      <c r="AY288" s="213" t="s">
        <v>128</v>
      </c>
    </row>
    <row r="289" spans="1:65" s="2" customFormat="1" ht="16.5" customHeight="1">
      <c r="A289" s="33"/>
      <c r="B289" s="34"/>
      <c r="C289" s="186" t="s">
        <v>486</v>
      </c>
      <c r="D289" s="186" t="s">
        <v>131</v>
      </c>
      <c r="E289" s="187" t="s">
        <v>506</v>
      </c>
      <c r="F289" s="188" t="s">
        <v>507</v>
      </c>
      <c r="G289" s="189" t="s">
        <v>209</v>
      </c>
      <c r="H289" s="190">
        <v>153.714</v>
      </c>
      <c r="I289" s="191"/>
      <c r="J289" s="192">
        <f>ROUND(I289*H289,2)</f>
        <v>0</v>
      </c>
      <c r="K289" s="188" t="s">
        <v>195</v>
      </c>
      <c r="L289" s="38"/>
      <c r="M289" s="193" t="s">
        <v>19</v>
      </c>
      <c r="N289" s="194" t="s">
        <v>43</v>
      </c>
      <c r="O289" s="63"/>
      <c r="P289" s="195">
        <f>O289*H289</f>
        <v>0</v>
      </c>
      <c r="Q289" s="195">
        <v>0</v>
      </c>
      <c r="R289" s="195">
        <f>Q289*H289</f>
        <v>0</v>
      </c>
      <c r="S289" s="195">
        <v>0</v>
      </c>
      <c r="T289" s="196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7" t="s">
        <v>135</v>
      </c>
      <c r="AT289" s="197" t="s">
        <v>131</v>
      </c>
      <c r="AU289" s="197" t="s">
        <v>82</v>
      </c>
      <c r="AY289" s="16" t="s">
        <v>128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6" t="s">
        <v>80</v>
      </c>
      <c r="BK289" s="198">
        <f>ROUND(I289*H289,2)</f>
        <v>0</v>
      </c>
      <c r="BL289" s="16" t="s">
        <v>135</v>
      </c>
      <c r="BM289" s="197" t="s">
        <v>700</v>
      </c>
    </row>
    <row r="290" spans="1:65" s="2" customFormat="1" ht="19.5">
      <c r="A290" s="33"/>
      <c r="B290" s="34"/>
      <c r="C290" s="35"/>
      <c r="D290" s="199" t="s">
        <v>137</v>
      </c>
      <c r="E290" s="35"/>
      <c r="F290" s="200" t="s">
        <v>509</v>
      </c>
      <c r="G290" s="35"/>
      <c r="H290" s="35"/>
      <c r="I290" s="107"/>
      <c r="J290" s="35"/>
      <c r="K290" s="35"/>
      <c r="L290" s="38"/>
      <c r="M290" s="201"/>
      <c r="N290" s="202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137</v>
      </c>
      <c r="AU290" s="16" t="s">
        <v>82</v>
      </c>
    </row>
    <row r="291" spans="1:65" s="2" customFormat="1" ht="68.25">
      <c r="A291" s="33"/>
      <c r="B291" s="34"/>
      <c r="C291" s="35"/>
      <c r="D291" s="199" t="s">
        <v>198</v>
      </c>
      <c r="E291" s="35"/>
      <c r="F291" s="224" t="s">
        <v>504</v>
      </c>
      <c r="G291" s="35"/>
      <c r="H291" s="35"/>
      <c r="I291" s="107"/>
      <c r="J291" s="35"/>
      <c r="K291" s="35"/>
      <c r="L291" s="38"/>
      <c r="M291" s="201"/>
      <c r="N291" s="202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198</v>
      </c>
      <c r="AU291" s="16" t="s">
        <v>82</v>
      </c>
    </row>
    <row r="292" spans="1:65" s="2" customFormat="1" ht="16.5" customHeight="1">
      <c r="A292" s="33"/>
      <c r="B292" s="34"/>
      <c r="C292" s="186" t="s">
        <v>544</v>
      </c>
      <c r="D292" s="186" t="s">
        <v>131</v>
      </c>
      <c r="E292" s="187" t="s">
        <v>511</v>
      </c>
      <c r="F292" s="188" t="s">
        <v>512</v>
      </c>
      <c r="G292" s="189" t="s">
        <v>209</v>
      </c>
      <c r="H292" s="190">
        <v>1054.348</v>
      </c>
      <c r="I292" s="191"/>
      <c r="J292" s="192">
        <f>ROUND(I292*H292,2)</f>
        <v>0</v>
      </c>
      <c r="K292" s="188" t="s">
        <v>195</v>
      </c>
      <c r="L292" s="38"/>
      <c r="M292" s="193" t="s">
        <v>19</v>
      </c>
      <c r="N292" s="194" t="s">
        <v>43</v>
      </c>
      <c r="O292" s="63"/>
      <c r="P292" s="195">
        <f>O292*H292</f>
        <v>0</v>
      </c>
      <c r="Q292" s="195">
        <v>0</v>
      </c>
      <c r="R292" s="195">
        <f>Q292*H292</f>
        <v>0</v>
      </c>
      <c r="S292" s="195">
        <v>0</v>
      </c>
      <c r="T292" s="19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7" t="s">
        <v>135</v>
      </c>
      <c r="AT292" s="197" t="s">
        <v>131</v>
      </c>
      <c r="AU292" s="197" t="s">
        <v>82</v>
      </c>
      <c r="AY292" s="16" t="s">
        <v>128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6" t="s">
        <v>80</v>
      </c>
      <c r="BK292" s="198">
        <f>ROUND(I292*H292,2)</f>
        <v>0</v>
      </c>
      <c r="BL292" s="16" t="s">
        <v>135</v>
      </c>
      <c r="BM292" s="197" t="s">
        <v>701</v>
      </c>
    </row>
    <row r="293" spans="1:65" s="2" customFormat="1">
      <c r="A293" s="33"/>
      <c r="B293" s="34"/>
      <c r="C293" s="35"/>
      <c r="D293" s="199" t="s">
        <v>137</v>
      </c>
      <c r="E293" s="35"/>
      <c r="F293" s="200" t="s">
        <v>514</v>
      </c>
      <c r="G293" s="35"/>
      <c r="H293" s="35"/>
      <c r="I293" s="107"/>
      <c r="J293" s="35"/>
      <c r="K293" s="35"/>
      <c r="L293" s="38"/>
      <c r="M293" s="201"/>
      <c r="N293" s="202"/>
      <c r="O293" s="63"/>
      <c r="P293" s="63"/>
      <c r="Q293" s="63"/>
      <c r="R293" s="63"/>
      <c r="S293" s="63"/>
      <c r="T293" s="64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137</v>
      </c>
      <c r="AU293" s="16" t="s">
        <v>82</v>
      </c>
    </row>
    <row r="294" spans="1:65" s="2" customFormat="1" ht="68.25">
      <c r="A294" s="33"/>
      <c r="B294" s="34"/>
      <c r="C294" s="35"/>
      <c r="D294" s="199" t="s">
        <v>198</v>
      </c>
      <c r="E294" s="35"/>
      <c r="F294" s="224" t="s">
        <v>504</v>
      </c>
      <c r="G294" s="35"/>
      <c r="H294" s="35"/>
      <c r="I294" s="107"/>
      <c r="J294" s="35"/>
      <c r="K294" s="35"/>
      <c r="L294" s="38"/>
      <c r="M294" s="201"/>
      <c r="N294" s="202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198</v>
      </c>
      <c r="AU294" s="16" t="s">
        <v>82</v>
      </c>
    </row>
    <row r="295" spans="1:65" s="13" customFormat="1">
      <c r="B295" s="203"/>
      <c r="C295" s="204"/>
      <c r="D295" s="199" t="s">
        <v>138</v>
      </c>
      <c r="E295" s="205" t="s">
        <v>19</v>
      </c>
      <c r="F295" s="206" t="s">
        <v>702</v>
      </c>
      <c r="G295" s="204"/>
      <c r="H295" s="207">
        <v>1054.348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138</v>
      </c>
      <c r="AU295" s="213" t="s">
        <v>82</v>
      </c>
      <c r="AV295" s="13" t="s">
        <v>82</v>
      </c>
      <c r="AW295" s="13" t="s">
        <v>33</v>
      </c>
      <c r="AX295" s="13" t="s">
        <v>80</v>
      </c>
      <c r="AY295" s="213" t="s">
        <v>128</v>
      </c>
    </row>
    <row r="296" spans="1:65" s="2" customFormat="1" ht="16.5" customHeight="1">
      <c r="A296" s="33"/>
      <c r="B296" s="34"/>
      <c r="C296" s="186" t="s">
        <v>540</v>
      </c>
      <c r="D296" s="186" t="s">
        <v>131</v>
      </c>
      <c r="E296" s="187" t="s">
        <v>476</v>
      </c>
      <c r="F296" s="188" t="s">
        <v>477</v>
      </c>
      <c r="G296" s="189" t="s">
        <v>209</v>
      </c>
      <c r="H296" s="190">
        <v>1054.348</v>
      </c>
      <c r="I296" s="191"/>
      <c r="J296" s="192">
        <f>ROUND(I296*H296,2)</f>
        <v>0</v>
      </c>
      <c r="K296" s="188" t="s">
        <v>195</v>
      </c>
      <c r="L296" s="38"/>
      <c r="M296" s="193" t="s">
        <v>19</v>
      </c>
      <c r="N296" s="194" t="s">
        <v>43</v>
      </c>
      <c r="O296" s="63"/>
      <c r="P296" s="195">
        <f>O296*H296</f>
        <v>0</v>
      </c>
      <c r="Q296" s="195">
        <v>0</v>
      </c>
      <c r="R296" s="195">
        <f>Q296*H296</f>
        <v>0</v>
      </c>
      <c r="S296" s="195">
        <v>0</v>
      </c>
      <c r="T296" s="196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7" t="s">
        <v>135</v>
      </c>
      <c r="AT296" s="197" t="s">
        <v>131</v>
      </c>
      <c r="AU296" s="197" t="s">
        <v>82</v>
      </c>
      <c r="AY296" s="16" t="s">
        <v>128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6" t="s">
        <v>80</v>
      </c>
      <c r="BK296" s="198">
        <f>ROUND(I296*H296,2)</f>
        <v>0</v>
      </c>
      <c r="BL296" s="16" t="s">
        <v>135</v>
      </c>
      <c r="BM296" s="197" t="s">
        <v>703</v>
      </c>
    </row>
    <row r="297" spans="1:65" s="2" customFormat="1">
      <c r="A297" s="33"/>
      <c r="B297" s="34"/>
      <c r="C297" s="35"/>
      <c r="D297" s="199" t="s">
        <v>137</v>
      </c>
      <c r="E297" s="35"/>
      <c r="F297" s="200" t="s">
        <v>479</v>
      </c>
      <c r="G297" s="35"/>
      <c r="H297" s="35"/>
      <c r="I297" s="107"/>
      <c r="J297" s="35"/>
      <c r="K297" s="35"/>
      <c r="L297" s="38"/>
      <c r="M297" s="201"/>
      <c r="N297" s="202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137</v>
      </c>
      <c r="AU297" s="16" t="s">
        <v>82</v>
      </c>
    </row>
    <row r="298" spans="1:65" s="2" customFormat="1" ht="78">
      <c r="A298" s="33"/>
      <c r="B298" s="34"/>
      <c r="C298" s="35"/>
      <c r="D298" s="199" t="s">
        <v>198</v>
      </c>
      <c r="E298" s="35"/>
      <c r="F298" s="224" t="s">
        <v>480</v>
      </c>
      <c r="G298" s="35"/>
      <c r="H298" s="35"/>
      <c r="I298" s="107"/>
      <c r="J298" s="35"/>
      <c r="K298" s="35"/>
      <c r="L298" s="38"/>
      <c r="M298" s="201"/>
      <c r="N298" s="202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198</v>
      </c>
      <c r="AU298" s="16" t="s">
        <v>82</v>
      </c>
    </row>
    <row r="299" spans="1:65" s="2" customFormat="1" ht="16.5" customHeight="1">
      <c r="A299" s="33"/>
      <c r="B299" s="34"/>
      <c r="C299" s="186" t="s">
        <v>534</v>
      </c>
      <c r="D299" s="186" t="s">
        <v>131</v>
      </c>
      <c r="E299" s="187" t="s">
        <v>482</v>
      </c>
      <c r="F299" s="188" t="s">
        <v>483</v>
      </c>
      <c r="G299" s="189" t="s">
        <v>209</v>
      </c>
      <c r="H299" s="190">
        <v>10133.48</v>
      </c>
      <c r="I299" s="191"/>
      <c r="J299" s="192">
        <f>ROUND(I299*H299,2)</f>
        <v>0</v>
      </c>
      <c r="K299" s="188" t="s">
        <v>195</v>
      </c>
      <c r="L299" s="38"/>
      <c r="M299" s="193" t="s">
        <v>19</v>
      </c>
      <c r="N299" s="194" t="s">
        <v>43</v>
      </c>
      <c r="O299" s="63"/>
      <c r="P299" s="195">
        <f>O299*H299</f>
        <v>0</v>
      </c>
      <c r="Q299" s="195">
        <v>0</v>
      </c>
      <c r="R299" s="195">
        <f>Q299*H299</f>
        <v>0</v>
      </c>
      <c r="S299" s="195">
        <v>0</v>
      </c>
      <c r="T299" s="196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7" t="s">
        <v>135</v>
      </c>
      <c r="AT299" s="197" t="s">
        <v>131</v>
      </c>
      <c r="AU299" s="197" t="s">
        <v>82</v>
      </c>
      <c r="AY299" s="16" t="s">
        <v>128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6" t="s">
        <v>80</v>
      </c>
      <c r="BK299" s="198">
        <f>ROUND(I299*H299,2)</f>
        <v>0</v>
      </c>
      <c r="BL299" s="16" t="s">
        <v>135</v>
      </c>
      <c r="BM299" s="197" t="s">
        <v>704</v>
      </c>
    </row>
    <row r="300" spans="1:65" s="2" customFormat="1">
      <c r="A300" s="33"/>
      <c r="B300" s="34"/>
      <c r="C300" s="35"/>
      <c r="D300" s="199" t="s">
        <v>137</v>
      </c>
      <c r="E300" s="35"/>
      <c r="F300" s="200" t="s">
        <v>485</v>
      </c>
      <c r="G300" s="35"/>
      <c r="H300" s="35"/>
      <c r="I300" s="107"/>
      <c r="J300" s="35"/>
      <c r="K300" s="35"/>
      <c r="L300" s="38"/>
      <c r="M300" s="201"/>
      <c r="N300" s="202"/>
      <c r="O300" s="63"/>
      <c r="P300" s="63"/>
      <c r="Q300" s="63"/>
      <c r="R300" s="63"/>
      <c r="S300" s="63"/>
      <c r="T300" s="6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137</v>
      </c>
      <c r="AU300" s="16" t="s">
        <v>82</v>
      </c>
    </row>
    <row r="301" spans="1:65" s="2" customFormat="1" ht="78">
      <c r="A301" s="33"/>
      <c r="B301" s="34"/>
      <c r="C301" s="35"/>
      <c r="D301" s="199" t="s">
        <v>198</v>
      </c>
      <c r="E301" s="35"/>
      <c r="F301" s="224" t="s">
        <v>480</v>
      </c>
      <c r="G301" s="35"/>
      <c r="H301" s="35"/>
      <c r="I301" s="107"/>
      <c r="J301" s="35"/>
      <c r="K301" s="35"/>
      <c r="L301" s="38"/>
      <c r="M301" s="201"/>
      <c r="N301" s="202"/>
      <c r="O301" s="63"/>
      <c r="P301" s="63"/>
      <c r="Q301" s="63"/>
      <c r="R301" s="63"/>
      <c r="S301" s="63"/>
      <c r="T301" s="6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198</v>
      </c>
      <c r="AU301" s="16" t="s">
        <v>82</v>
      </c>
    </row>
    <row r="302" spans="1:65" s="13" customFormat="1">
      <c r="B302" s="203"/>
      <c r="C302" s="204"/>
      <c r="D302" s="199" t="s">
        <v>138</v>
      </c>
      <c r="E302" s="205" t="s">
        <v>19</v>
      </c>
      <c r="F302" s="206" t="s">
        <v>705</v>
      </c>
      <c r="G302" s="204"/>
      <c r="H302" s="207">
        <v>10133.48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138</v>
      </c>
      <c r="AU302" s="213" t="s">
        <v>82</v>
      </c>
      <c r="AV302" s="13" t="s">
        <v>82</v>
      </c>
      <c r="AW302" s="13" t="s">
        <v>33</v>
      </c>
      <c r="AX302" s="13" t="s">
        <v>80</v>
      </c>
      <c r="AY302" s="213" t="s">
        <v>128</v>
      </c>
    </row>
    <row r="303" spans="1:65" s="12" customFormat="1" ht="22.9" customHeight="1">
      <c r="B303" s="170"/>
      <c r="C303" s="171"/>
      <c r="D303" s="172" t="s">
        <v>71</v>
      </c>
      <c r="E303" s="184" t="s">
        <v>515</v>
      </c>
      <c r="F303" s="184" t="s">
        <v>516</v>
      </c>
      <c r="G303" s="171"/>
      <c r="H303" s="171"/>
      <c r="I303" s="174"/>
      <c r="J303" s="185">
        <f>BK303</f>
        <v>0</v>
      </c>
      <c r="K303" s="171"/>
      <c r="L303" s="176"/>
      <c r="M303" s="177"/>
      <c r="N303" s="178"/>
      <c r="O303" s="178"/>
      <c r="P303" s="179">
        <f>SUM(P304:P309)</f>
        <v>0</v>
      </c>
      <c r="Q303" s="178"/>
      <c r="R303" s="179">
        <f>SUM(R304:R309)</f>
        <v>0</v>
      </c>
      <c r="S303" s="178"/>
      <c r="T303" s="180">
        <f>SUM(T304:T309)</f>
        <v>0</v>
      </c>
      <c r="AR303" s="181" t="s">
        <v>80</v>
      </c>
      <c r="AT303" s="182" t="s">
        <v>71</v>
      </c>
      <c r="AU303" s="182" t="s">
        <v>80</v>
      </c>
      <c r="AY303" s="181" t="s">
        <v>128</v>
      </c>
      <c r="BK303" s="183">
        <f>SUM(BK304:BK309)</f>
        <v>0</v>
      </c>
    </row>
    <row r="304" spans="1:65" s="2" customFormat="1" ht="16.5" customHeight="1">
      <c r="A304" s="33"/>
      <c r="B304" s="34"/>
      <c r="C304" s="186" t="s">
        <v>561</v>
      </c>
      <c r="D304" s="186" t="s">
        <v>131</v>
      </c>
      <c r="E304" s="187" t="s">
        <v>523</v>
      </c>
      <c r="F304" s="188" t="s">
        <v>524</v>
      </c>
      <c r="G304" s="189" t="s">
        <v>209</v>
      </c>
      <c r="H304" s="190">
        <v>1482.92</v>
      </c>
      <c r="I304" s="191"/>
      <c r="J304" s="192">
        <f>ROUND(I304*H304,2)</f>
        <v>0</v>
      </c>
      <c r="K304" s="188" t="s">
        <v>195</v>
      </c>
      <c r="L304" s="38"/>
      <c r="M304" s="193" t="s">
        <v>19</v>
      </c>
      <c r="N304" s="194" t="s">
        <v>43</v>
      </c>
      <c r="O304" s="63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7" t="s">
        <v>135</v>
      </c>
      <c r="AT304" s="197" t="s">
        <v>131</v>
      </c>
      <c r="AU304" s="197" t="s">
        <v>82</v>
      </c>
      <c r="AY304" s="16" t="s">
        <v>128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6" t="s">
        <v>80</v>
      </c>
      <c r="BK304" s="198">
        <f>ROUND(I304*H304,2)</f>
        <v>0</v>
      </c>
      <c r="BL304" s="16" t="s">
        <v>135</v>
      </c>
      <c r="BM304" s="197" t="s">
        <v>706</v>
      </c>
    </row>
    <row r="305" spans="1:65" s="2" customFormat="1" ht="19.5">
      <c r="A305" s="33"/>
      <c r="B305" s="34"/>
      <c r="C305" s="35"/>
      <c r="D305" s="199" t="s">
        <v>137</v>
      </c>
      <c r="E305" s="35"/>
      <c r="F305" s="200" t="s">
        <v>526</v>
      </c>
      <c r="G305" s="35"/>
      <c r="H305" s="35"/>
      <c r="I305" s="107"/>
      <c r="J305" s="35"/>
      <c r="K305" s="35"/>
      <c r="L305" s="38"/>
      <c r="M305" s="201"/>
      <c r="N305" s="202"/>
      <c r="O305" s="63"/>
      <c r="P305" s="63"/>
      <c r="Q305" s="63"/>
      <c r="R305" s="63"/>
      <c r="S305" s="63"/>
      <c r="T305" s="64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137</v>
      </c>
      <c r="AU305" s="16" t="s">
        <v>82</v>
      </c>
    </row>
    <row r="306" spans="1:65" s="2" customFormat="1" ht="16.5" customHeight="1">
      <c r="A306" s="33"/>
      <c r="B306" s="34"/>
      <c r="C306" s="186" t="s">
        <v>565</v>
      </c>
      <c r="D306" s="186" t="s">
        <v>131</v>
      </c>
      <c r="E306" s="187" t="s">
        <v>528</v>
      </c>
      <c r="F306" s="188" t="s">
        <v>529</v>
      </c>
      <c r="G306" s="189" t="s">
        <v>209</v>
      </c>
      <c r="H306" s="190">
        <v>1482.92</v>
      </c>
      <c r="I306" s="191"/>
      <c r="J306" s="192">
        <f>ROUND(I306*H306,2)</f>
        <v>0</v>
      </c>
      <c r="K306" s="188" t="s">
        <v>195</v>
      </c>
      <c r="L306" s="38"/>
      <c r="M306" s="193" t="s">
        <v>19</v>
      </c>
      <c r="N306" s="194" t="s">
        <v>43</v>
      </c>
      <c r="O306" s="63"/>
      <c r="P306" s="195">
        <f>O306*H306</f>
        <v>0</v>
      </c>
      <c r="Q306" s="195">
        <v>0</v>
      </c>
      <c r="R306" s="195">
        <f>Q306*H306</f>
        <v>0</v>
      </c>
      <c r="S306" s="195">
        <v>0</v>
      </c>
      <c r="T306" s="196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7" t="s">
        <v>135</v>
      </c>
      <c r="AT306" s="197" t="s">
        <v>131</v>
      </c>
      <c r="AU306" s="197" t="s">
        <v>82</v>
      </c>
      <c r="AY306" s="16" t="s">
        <v>128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6" t="s">
        <v>80</v>
      </c>
      <c r="BK306" s="198">
        <f>ROUND(I306*H306,2)</f>
        <v>0</v>
      </c>
      <c r="BL306" s="16" t="s">
        <v>135</v>
      </c>
      <c r="BM306" s="197" t="s">
        <v>707</v>
      </c>
    </row>
    <row r="307" spans="1:65" s="2" customFormat="1" ht="19.5">
      <c r="A307" s="33"/>
      <c r="B307" s="34"/>
      <c r="C307" s="35"/>
      <c r="D307" s="199" t="s">
        <v>137</v>
      </c>
      <c r="E307" s="35"/>
      <c r="F307" s="200" t="s">
        <v>531</v>
      </c>
      <c r="G307" s="35"/>
      <c r="H307" s="35"/>
      <c r="I307" s="107"/>
      <c r="J307" s="35"/>
      <c r="K307" s="35"/>
      <c r="L307" s="38"/>
      <c r="M307" s="201"/>
      <c r="N307" s="202"/>
      <c r="O307" s="63"/>
      <c r="P307" s="63"/>
      <c r="Q307" s="63"/>
      <c r="R307" s="63"/>
      <c r="S307" s="63"/>
      <c r="T307" s="64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137</v>
      </c>
      <c r="AU307" s="16" t="s">
        <v>82</v>
      </c>
    </row>
    <row r="308" spans="1:65" s="2" customFormat="1" ht="16.5" customHeight="1">
      <c r="A308" s="33"/>
      <c r="B308" s="34"/>
      <c r="C308" s="186" t="s">
        <v>548</v>
      </c>
      <c r="D308" s="186" t="s">
        <v>131</v>
      </c>
      <c r="E308" s="187" t="s">
        <v>518</v>
      </c>
      <c r="F308" s="188" t="s">
        <v>519</v>
      </c>
      <c r="G308" s="189" t="s">
        <v>209</v>
      </c>
      <c r="H308" s="190">
        <v>1482.92</v>
      </c>
      <c r="I308" s="191"/>
      <c r="J308" s="192">
        <f>ROUND(I308*H308,2)</f>
        <v>0</v>
      </c>
      <c r="K308" s="188" t="s">
        <v>195</v>
      </c>
      <c r="L308" s="38"/>
      <c r="M308" s="193" t="s">
        <v>19</v>
      </c>
      <c r="N308" s="194" t="s">
        <v>43</v>
      </c>
      <c r="O308" s="63"/>
      <c r="P308" s="195">
        <f>O308*H308</f>
        <v>0</v>
      </c>
      <c r="Q308" s="195">
        <v>0</v>
      </c>
      <c r="R308" s="195">
        <f>Q308*H308</f>
        <v>0</v>
      </c>
      <c r="S308" s="195">
        <v>0</v>
      </c>
      <c r="T308" s="196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7" t="s">
        <v>135</v>
      </c>
      <c r="AT308" s="197" t="s">
        <v>131</v>
      </c>
      <c r="AU308" s="197" t="s">
        <v>82</v>
      </c>
      <c r="AY308" s="16" t="s">
        <v>128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6" t="s">
        <v>80</v>
      </c>
      <c r="BK308" s="198">
        <f>ROUND(I308*H308,2)</f>
        <v>0</v>
      </c>
      <c r="BL308" s="16" t="s">
        <v>135</v>
      </c>
      <c r="BM308" s="197" t="s">
        <v>708</v>
      </c>
    </row>
    <row r="309" spans="1:65" s="2" customFormat="1">
      <c r="A309" s="33"/>
      <c r="B309" s="34"/>
      <c r="C309" s="35"/>
      <c r="D309" s="199" t="s">
        <v>137</v>
      </c>
      <c r="E309" s="35"/>
      <c r="F309" s="200" t="s">
        <v>521</v>
      </c>
      <c r="G309" s="35"/>
      <c r="H309" s="35"/>
      <c r="I309" s="107"/>
      <c r="J309" s="35"/>
      <c r="K309" s="35"/>
      <c r="L309" s="38"/>
      <c r="M309" s="201"/>
      <c r="N309" s="202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137</v>
      </c>
      <c r="AU309" s="16" t="s">
        <v>82</v>
      </c>
    </row>
    <row r="310" spans="1:65" s="12" customFormat="1" ht="25.9" customHeight="1">
      <c r="B310" s="170"/>
      <c r="C310" s="171"/>
      <c r="D310" s="172" t="s">
        <v>71</v>
      </c>
      <c r="E310" s="173" t="s">
        <v>532</v>
      </c>
      <c r="F310" s="173" t="s">
        <v>533</v>
      </c>
      <c r="G310" s="171"/>
      <c r="H310" s="171"/>
      <c r="I310" s="174"/>
      <c r="J310" s="175">
        <f>BK310</f>
        <v>0</v>
      </c>
      <c r="K310" s="171"/>
      <c r="L310" s="176"/>
      <c r="M310" s="177"/>
      <c r="N310" s="178"/>
      <c r="O310" s="178"/>
      <c r="P310" s="179">
        <f>SUM(P311:P333)</f>
        <v>0</v>
      </c>
      <c r="Q310" s="178"/>
      <c r="R310" s="179">
        <f>SUM(R311:R333)</f>
        <v>0</v>
      </c>
      <c r="S310" s="178"/>
      <c r="T310" s="180">
        <f>SUM(T311:T333)</f>
        <v>0</v>
      </c>
      <c r="AR310" s="181" t="s">
        <v>200</v>
      </c>
      <c r="AT310" s="182" t="s">
        <v>71</v>
      </c>
      <c r="AU310" s="182" t="s">
        <v>72</v>
      </c>
      <c r="AY310" s="181" t="s">
        <v>128</v>
      </c>
      <c r="BK310" s="183">
        <f>SUM(BK311:BK333)</f>
        <v>0</v>
      </c>
    </row>
    <row r="311" spans="1:65" s="2" customFormat="1" ht="16.5" customHeight="1">
      <c r="A311" s="33"/>
      <c r="B311" s="34"/>
      <c r="C311" s="186" t="s">
        <v>153</v>
      </c>
      <c r="D311" s="186" t="s">
        <v>131</v>
      </c>
      <c r="E311" s="187" t="s">
        <v>535</v>
      </c>
      <c r="F311" s="188" t="s">
        <v>536</v>
      </c>
      <c r="G311" s="189" t="s">
        <v>537</v>
      </c>
      <c r="H311" s="190">
        <v>1</v>
      </c>
      <c r="I311" s="191"/>
      <c r="J311" s="192">
        <f>ROUND(I311*H311,2)</f>
        <v>0</v>
      </c>
      <c r="K311" s="188" t="s">
        <v>19</v>
      </c>
      <c r="L311" s="38"/>
      <c r="M311" s="193" t="s">
        <v>19</v>
      </c>
      <c r="N311" s="194" t="s">
        <v>43</v>
      </c>
      <c r="O311" s="63"/>
      <c r="P311" s="195">
        <f>O311*H311</f>
        <v>0</v>
      </c>
      <c r="Q311" s="195">
        <v>0</v>
      </c>
      <c r="R311" s="195">
        <f>Q311*H311</f>
        <v>0</v>
      </c>
      <c r="S311" s="195">
        <v>0</v>
      </c>
      <c r="T311" s="196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7" t="s">
        <v>538</v>
      </c>
      <c r="AT311" s="197" t="s">
        <v>131</v>
      </c>
      <c r="AU311" s="197" t="s">
        <v>80</v>
      </c>
      <c r="AY311" s="16" t="s">
        <v>128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6" t="s">
        <v>80</v>
      </c>
      <c r="BK311" s="198">
        <f>ROUND(I311*H311,2)</f>
        <v>0</v>
      </c>
      <c r="BL311" s="16" t="s">
        <v>538</v>
      </c>
      <c r="BM311" s="197" t="s">
        <v>709</v>
      </c>
    </row>
    <row r="312" spans="1:65" s="2" customFormat="1">
      <c r="A312" s="33"/>
      <c r="B312" s="34"/>
      <c r="C312" s="35"/>
      <c r="D312" s="199" t="s">
        <v>137</v>
      </c>
      <c r="E312" s="35"/>
      <c r="F312" s="200" t="s">
        <v>536</v>
      </c>
      <c r="G312" s="35"/>
      <c r="H312" s="35"/>
      <c r="I312" s="107"/>
      <c r="J312" s="35"/>
      <c r="K312" s="35"/>
      <c r="L312" s="38"/>
      <c r="M312" s="201"/>
      <c r="N312" s="202"/>
      <c r="O312" s="63"/>
      <c r="P312" s="63"/>
      <c r="Q312" s="63"/>
      <c r="R312" s="63"/>
      <c r="S312" s="63"/>
      <c r="T312" s="64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137</v>
      </c>
      <c r="AU312" s="16" t="s">
        <v>80</v>
      </c>
    </row>
    <row r="313" spans="1:65" s="2" customFormat="1" ht="16.5" customHeight="1">
      <c r="A313" s="33"/>
      <c r="B313" s="34"/>
      <c r="C313" s="186" t="s">
        <v>157</v>
      </c>
      <c r="D313" s="186" t="s">
        <v>131</v>
      </c>
      <c r="E313" s="187" t="s">
        <v>541</v>
      </c>
      <c r="F313" s="188" t="s">
        <v>542</v>
      </c>
      <c r="G313" s="189" t="s">
        <v>537</v>
      </c>
      <c r="H313" s="190">
        <v>1</v>
      </c>
      <c r="I313" s="191"/>
      <c r="J313" s="192">
        <f>ROUND(I313*H313,2)</f>
        <v>0</v>
      </c>
      <c r="K313" s="188" t="s">
        <v>19</v>
      </c>
      <c r="L313" s="38"/>
      <c r="M313" s="193" t="s">
        <v>19</v>
      </c>
      <c r="N313" s="194" t="s">
        <v>43</v>
      </c>
      <c r="O313" s="63"/>
      <c r="P313" s="195">
        <f>O313*H313</f>
        <v>0</v>
      </c>
      <c r="Q313" s="195">
        <v>0</v>
      </c>
      <c r="R313" s="195">
        <f>Q313*H313</f>
        <v>0</v>
      </c>
      <c r="S313" s="195">
        <v>0</v>
      </c>
      <c r="T313" s="196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7" t="s">
        <v>538</v>
      </c>
      <c r="AT313" s="197" t="s">
        <v>131</v>
      </c>
      <c r="AU313" s="197" t="s">
        <v>80</v>
      </c>
      <c r="AY313" s="16" t="s">
        <v>128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6" t="s">
        <v>80</v>
      </c>
      <c r="BK313" s="198">
        <f>ROUND(I313*H313,2)</f>
        <v>0</v>
      </c>
      <c r="BL313" s="16" t="s">
        <v>538</v>
      </c>
      <c r="BM313" s="197" t="s">
        <v>710</v>
      </c>
    </row>
    <row r="314" spans="1:65" s="2" customFormat="1">
      <c r="A314" s="33"/>
      <c r="B314" s="34"/>
      <c r="C314" s="35"/>
      <c r="D314" s="199" t="s">
        <v>137</v>
      </c>
      <c r="E314" s="35"/>
      <c r="F314" s="200" t="s">
        <v>542</v>
      </c>
      <c r="G314" s="35"/>
      <c r="H314" s="35"/>
      <c r="I314" s="107"/>
      <c r="J314" s="35"/>
      <c r="K314" s="35"/>
      <c r="L314" s="38"/>
      <c r="M314" s="201"/>
      <c r="N314" s="202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137</v>
      </c>
      <c r="AU314" s="16" t="s">
        <v>80</v>
      </c>
    </row>
    <row r="315" spans="1:65" s="2" customFormat="1" ht="16.5" customHeight="1">
      <c r="A315" s="33"/>
      <c r="B315" s="34"/>
      <c r="C315" s="186" t="s">
        <v>161</v>
      </c>
      <c r="D315" s="186" t="s">
        <v>131</v>
      </c>
      <c r="E315" s="187" t="s">
        <v>545</v>
      </c>
      <c r="F315" s="188" t="s">
        <v>546</v>
      </c>
      <c r="G315" s="189" t="s">
        <v>537</v>
      </c>
      <c r="H315" s="190">
        <v>1</v>
      </c>
      <c r="I315" s="191"/>
      <c r="J315" s="192">
        <f>ROUND(I315*H315,2)</f>
        <v>0</v>
      </c>
      <c r="K315" s="188" t="s">
        <v>19</v>
      </c>
      <c r="L315" s="38"/>
      <c r="M315" s="193" t="s">
        <v>19</v>
      </c>
      <c r="N315" s="194" t="s">
        <v>43</v>
      </c>
      <c r="O315" s="63"/>
      <c r="P315" s="195">
        <f>O315*H315</f>
        <v>0</v>
      </c>
      <c r="Q315" s="195">
        <v>0</v>
      </c>
      <c r="R315" s="195">
        <f>Q315*H315</f>
        <v>0</v>
      </c>
      <c r="S315" s="195">
        <v>0</v>
      </c>
      <c r="T315" s="196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7" t="s">
        <v>538</v>
      </c>
      <c r="AT315" s="197" t="s">
        <v>131</v>
      </c>
      <c r="AU315" s="197" t="s">
        <v>80</v>
      </c>
      <c r="AY315" s="16" t="s">
        <v>128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6" t="s">
        <v>80</v>
      </c>
      <c r="BK315" s="198">
        <f>ROUND(I315*H315,2)</f>
        <v>0</v>
      </c>
      <c r="BL315" s="16" t="s">
        <v>538</v>
      </c>
      <c r="BM315" s="197" t="s">
        <v>711</v>
      </c>
    </row>
    <row r="316" spans="1:65" s="2" customFormat="1">
      <c r="A316" s="33"/>
      <c r="B316" s="34"/>
      <c r="C316" s="35"/>
      <c r="D316" s="199" t="s">
        <v>137</v>
      </c>
      <c r="E316" s="35"/>
      <c r="F316" s="200" t="s">
        <v>546</v>
      </c>
      <c r="G316" s="35"/>
      <c r="H316" s="35"/>
      <c r="I316" s="107"/>
      <c r="J316" s="35"/>
      <c r="K316" s="35"/>
      <c r="L316" s="38"/>
      <c r="M316" s="201"/>
      <c r="N316" s="202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137</v>
      </c>
      <c r="AU316" s="16" t="s">
        <v>80</v>
      </c>
    </row>
    <row r="317" spans="1:65" s="2" customFormat="1" ht="16.5" customHeight="1">
      <c r="A317" s="33"/>
      <c r="B317" s="34"/>
      <c r="C317" s="186" t="s">
        <v>350</v>
      </c>
      <c r="D317" s="186" t="s">
        <v>131</v>
      </c>
      <c r="E317" s="187" t="s">
        <v>549</v>
      </c>
      <c r="F317" s="188" t="s">
        <v>550</v>
      </c>
      <c r="G317" s="189" t="s">
        <v>537</v>
      </c>
      <c r="H317" s="190">
        <v>1</v>
      </c>
      <c r="I317" s="191"/>
      <c r="J317" s="192">
        <f>ROUND(I317*H317,2)</f>
        <v>0</v>
      </c>
      <c r="K317" s="188" t="s">
        <v>19</v>
      </c>
      <c r="L317" s="38"/>
      <c r="M317" s="193" t="s">
        <v>19</v>
      </c>
      <c r="N317" s="194" t="s">
        <v>43</v>
      </c>
      <c r="O317" s="63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7" t="s">
        <v>538</v>
      </c>
      <c r="AT317" s="197" t="s">
        <v>131</v>
      </c>
      <c r="AU317" s="197" t="s">
        <v>80</v>
      </c>
      <c r="AY317" s="16" t="s">
        <v>128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6" t="s">
        <v>80</v>
      </c>
      <c r="BK317" s="198">
        <f>ROUND(I317*H317,2)</f>
        <v>0</v>
      </c>
      <c r="BL317" s="16" t="s">
        <v>538</v>
      </c>
      <c r="BM317" s="197" t="s">
        <v>712</v>
      </c>
    </row>
    <row r="318" spans="1:65" s="2" customFormat="1">
      <c r="A318" s="33"/>
      <c r="B318" s="34"/>
      <c r="C318" s="35"/>
      <c r="D318" s="199" t="s">
        <v>137</v>
      </c>
      <c r="E318" s="35"/>
      <c r="F318" s="200" t="s">
        <v>550</v>
      </c>
      <c r="G318" s="35"/>
      <c r="H318" s="35"/>
      <c r="I318" s="107"/>
      <c r="J318" s="35"/>
      <c r="K318" s="35"/>
      <c r="L318" s="38"/>
      <c r="M318" s="201"/>
      <c r="N318" s="202"/>
      <c r="O318" s="63"/>
      <c r="P318" s="63"/>
      <c r="Q318" s="63"/>
      <c r="R318" s="63"/>
      <c r="S318" s="63"/>
      <c r="T318" s="64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137</v>
      </c>
      <c r="AU318" s="16" t="s">
        <v>80</v>
      </c>
    </row>
    <row r="319" spans="1:65" s="13" customFormat="1">
      <c r="B319" s="203"/>
      <c r="C319" s="204"/>
      <c r="D319" s="199" t="s">
        <v>138</v>
      </c>
      <c r="E319" s="205" t="s">
        <v>19</v>
      </c>
      <c r="F319" s="206" t="s">
        <v>552</v>
      </c>
      <c r="G319" s="204"/>
      <c r="H319" s="207">
        <v>1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138</v>
      </c>
      <c r="AU319" s="213" t="s">
        <v>80</v>
      </c>
      <c r="AV319" s="13" t="s">
        <v>82</v>
      </c>
      <c r="AW319" s="13" t="s">
        <v>33</v>
      </c>
      <c r="AX319" s="13" t="s">
        <v>80</v>
      </c>
      <c r="AY319" s="213" t="s">
        <v>128</v>
      </c>
    </row>
    <row r="320" spans="1:65" s="2" customFormat="1" ht="16.5" customHeight="1">
      <c r="A320" s="33"/>
      <c r="B320" s="34"/>
      <c r="C320" s="186" t="s">
        <v>713</v>
      </c>
      <c r="D320" s="186" t="s">
        <v>131</v>
      </c>
      <c r="E320" s="187" t="s">
        <v>554</v>
      </c>
      <c r="F320" s="188" t="s">
        <v>555</v>
      </c>
      <c r="G320" s="189" t="s">
        <v>537</v>
      </c>
      <c r="H320" s="190">
        <v>1</v>
      </c>
      <c r="I320" s="191"/>
      <c r="J320" s="192">
        <f>ROUND(I320*H320,2)</f>
        <v>0</v>
      </c>
      <c r="K320" s="188" t="s">
        <v>19</v>
      </c>
      <c r="L320" s="38"/>
      <c r="M320" s="193" t="s">
        <v>19</v>
      </c>
      <c r="N320" s="194" t="s">
        <v>43</v>
      </c>
      <c r="O320" s="63"/>
      <c r="P320" s="195">
        <f>O320*H320</f>
        <v>0</v>
      </c>
      <c r="Q320" s="195">
        <v>0</v>
      </c>
      <c r="R320" s="195">
        <f>Q320*H320</f>
        <v>0</v>
      </c>
      <c r="S320" s="195">
        <v>0</v>
      </c>
      <c r="T320" s="196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7" t="s">
        <v>538</v>
      </c>
      <c r="AT320" s="197" t="s">
        <v>131</v>
      </c>
      <c r="AU320" s="197" t="s">
        <v>80</v>
      </c>
      <c r="AY320" s="16" t="s">
        <v>128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6" t="s">
        <v>80</v>
      </c>
      <c r="BK320" s="198">
        <f>ROUND(I320*H320,2)</f>
        <v>0</v>
      </c>
      <c r="BL320" s="16" t="s">
        <v>538</v>
      </c>
      <c r="BM320" s="197" t="s">
        <v>714</v>
      </c>
    </row>
    <row r="321" spans="1:65" s="2" customFormat="1">
      <c r="A321" s="33"/>
      <c r="B321" s="34"/>
      <c r="C321" s="35"/>
      <c r="D321" s="199" t="s">
        <v>137</v>
      </c>
      <c r="E321" s="35"/>
      <c r="F321" s="200" t="s">
        <v>555</v>
      </c>
      <c r="G321" s="35"/>
      <c r="H321" s="35"/>
      <c r="I321" s="107"/>
      <c r="J321" s="35"/>
      <c r="K321" s="35"/>
      <c r="L321" s="38"/>
      <c r="M321" s="201"/>
      <c r="N321" s="202"/>
      <c r="O321" s="63"/>
      <c r="P321" s="63"/>
      <c r="Q321" s="63"/>
      <c r="R321" s="63"/>
      <c r="S321" s="63"/>
      <c r="T321" s="64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137</v>
      </c>
      <c r="AU321" s="16" t="s">
        <v>80</v>
      </c>
    </row>
    <row r="322" spans="1:65" s="2" customFormat="1" ht="16.5" customHeight="1">
      <c r="A322" s="33"/>
      <c r="B322" s="34"/>
      <c r="C322" s="186" t="s">
        <v>368</v>
      </c>
      <c r="D322" s="186" t="s">
        <v>131</v>
      </c>
      <c r="E322" s="187" t="s">
        <v>558</v>
      </c>
      <c r="F322" s="188" t="s">
        <v>559</v>
      </c>
      <c r="G322" s="189" t="s">
        <v>537</v>
      </c>
      <c r="H322" s="190">
        <v>1</v>
      </c>
      <c r="I322" s="191"/>
      <c r="J322" s="192">
        <f>ROUND(I322*H322,2)</f>
        <v>0</v>
      </c>
      <c r="K322" s="188" t="s">
        <v>19</v>
      </c>
      <c r="L322" s="38"/>
      <c r="M322" s="193" t="s">
        <v>19</v>
      </c>
      <c r="N322" s="194" t="s">
        <v>43</v>
      </c>
      <c r="O322" s="63"/>
      <c r="P322" s="195">
        <f>O322*H322</f>
        <v>0</v>
      </c>
      <c r="Q322" s="195">
        <v>0</v>
      </c>
      <c r="R322" s="195">
        <f>Q322*H322</f>
        <v>0</v>
      </c>
      <c r="S322" s="195">
        <v>0</v>
      </c>
      <c r="T322" s="196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7" t="s">
        <v>538</v>
      </c>
      <c r="AT322" s="197" t="s">
        <v>131</v>
      </c>
      <c r="AU322" s="197" t="s">
        <v>80</v>
      </c>
      <c r="AY322" s="16" t="s">
        <v>128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16" t="s">
        <v>80</v>
      </c>
      <c r="BK322" s="198">
        <f>ROUND(I322*H322,2)</f>
        <v>0</v>
      </c>
      <c r="BL322" s="16" t="s">
        <v>538</v>
      </c>
      <c r="BM322" s="197" t="s">
        <v>715</v>
      </c>
    </row>
    <row r="323" spans="1:65" s="2" customFormat="1">
      <c r="A323" s="33"/>
      <c r="B323" s="34"/>
      <c r="C323" s="35"/>
      <c r="D323" s="199" t="s">
        <v>137</v>
      </c>
      <c r="E323" s="35"/>
      <c r="F323" s="200" t="s">
        <v>559</v>
      </c>
      <c r="G323" s="35"/>
      <c r="H323" s="35"/>
      <c r="I323" s="107"/>
      <c r="J323" s="35"/>
      <c r="K323" s="35"/>
      <c r="L323" s="38"/>
      <c r="M323" s="201"/>
      <c r="N323" s="202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137</v>
      </c>
      <c r="AU323" s="16" t="s">
        <v>80</v>
      </c>
    </row>
    <row r="324" spans="1:65" s="2" customFormat="1" ht="16.5" customHeight="1">
      <c r="A324" s="33"/>
      <c r="B324" s="34"/>
      <c r="C324" s="186" t="s">
        <v>453</v>
      </c>
      <c r="D324" s="186" t="s">
        <v>131</v>
      </c>
      <c r="E324" s="187" t="s">
        <v>562</v>
      </c>
      <c r="F324" s="188" t="s">
        <v>563</v>
      </c>
      <c r="G324" s="189" t="s">
        <v>537</v>
      </c>
      <c r="H324" s="190">
        <v>1</v>
      </c>
      <c r="I324" s="191"/>
      <c r="J324" s="192">
        <f>ROUND(I324*H324,2)</f>
        <v>0</v>
      </c>
      <c r="K324" s="188" t="s">
        <v>19</v>
      </c>
      <c r="L324" s="38"/>
      <c r="M324" s="193" t="s">
        <v>19</v>
      </c>
      <c r="N324" s="194" t="s">
        <v>43</v>
      </c>
      <c r="O324" s="63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7" t="s">
        <v>538</v>
      </c>
      <c r="AT324" s="197" t="s">
        <v>131</v>
      </c>
      <c r="AU324" s="197" t="s">
        <v>80</v>
      </c>
      <c r="AY324" s="16" t="s">
        <v>128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6" t="s">
        <v>80</v>
      </c>
      <c r="BK324" s="198">
        <f>ROUND(I324*H324,2)</f>
        <v>0</v>
      </c>
      <c r="BL324" s="16" t="s">
        <v>538</v>
      </c>
      <c r="BM324" s="197" t="s">
        <v>716</v>
      </c>
    </row>
    <row r="325" spans="1:65" s="2" customFormat="1">
      <c r="A325" s="33"/>
      <c r="B325" s="34"/>
      <c r="C325" s="35"/>
      <c r="D325" s="199" t="s">
        <v>137</v>
      </c>
      <c r="E325" s="35"/>
      <c r="F325" s="200" t="s">
        <v>563</v>
      </c>
      <c r="G325" s="35"/>
      <c r="H325" s="35"/>
      <c r="I325" s="107"/>
      <c r="J325" s="35"/>
      <c r="K325" s="35"/>
      <c r="L325" s="38"/>
      <c r="M325" s="201"/>
      <c r="N325" s="202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137</v>
      </c>
      <c r="AU325" s="16" t="s">
        <v>80</v>
      </c>
    </row>
    <row r="326" spans="1:65" s="2" customFormat="1" ht="16.5" customHeight="1">
      <c r="A326" s="33"/>
      <c r="B326" s="34"/>
      <c r="C326" s="186" t="s">
        <v>458</v>
      </c>
      <c r="D326" s="186" t="s">
        <v>131</v>
      </c>
      <c r="E326" s="187" t="s">
        <v>566</v>
      </c>
      <c r="F326" s="188" t="s">
        <v>567</v>
      </c>
      <c r="G326" s="189" t="s">
        <v>537</v>
      </c>
      <c r="H326" s="190">
        <v>1</v>
      </c>
      <c r="I326" s="191"/>
      <c r="J326" s="192">
        <f>ROUND(I326*H326,2)</f>
        <v>0</v>
      </c>
      <c r="K326" s="188" t="s">
        <v>19</v>
      </c>
      <c r="L326" s="38"/>
      <c r="M326" s="193" t="s">
        <v>19</v>
      </c>
      <c r="N326" s="194" t="s">
        <v>43</v>
      </c>
      <c r="O326" s="63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7" t="s">
        <v>538</v>
      </c>
      <c r="AT326" s="197" t="s">
        <v>131</v>
      </c>
      <c r="AU326" s="197" t="s">
        <v>80</v>
      </c>
      <c r="AY326" s="16" t="s">
        <v>128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6" t="s">
        <v>80</v>
      </c>
      <c r="BK326" s="198">
        <f>ROUND(I326*H326,2)</f>
        <v>0</v>
      </c>
      <c r="BL326" s="16" t="s">
        <v>538</v>
      </c>
      <c r="BM326" s="197" t="s">
        <v>717</v>
      </c>
    </row>
    <row r="327" spans="1:65" s="2" customFormat="1">
      <c r="A327" s="33"/>
      <c r="B327" s="34"/>
      <c r="C327" s="35"/>
      <c r="D327" s="199" t="s">
        <v>137</v>
      </c>
      <c r="E327" s="35"/>
      <c r="F327" s="200" t="s">
        <v>567</v>
      </c>
      <c r="G327" s="35"/>
      <c r="H327" s="35"/>
      <c r="I327" s="107"/>
      <c r="J327" s="35"/>
      <c r="K327" s="35"/>
      <c r="L327" s="38"/>
      <c r="M327" s="201"/>
      <c r="N327" s="202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137</v>
      </c>
      <c r="AU327" s="16" t="s">
        <v>80</v>
      </c>
    </row>
    <row r="328" spans="1:65" s="13" customFormat="1">
      <c r="B328" s="203"/>
      <c r="C328" s="204"/>
      <c r="D328" s="199" t="s">
        <v>138</v>
      </c>
      <c r="E328" s="205" t="s">
        <v>19</v>
      </c>
      <c r="F328" s="206" t="s">
        <v>569</v>
      </c>
      <c r="G328" s="204"/>
      <c r="H328" s="207">
        <v>1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138</v>
      </c>
      <c r="AU328" s="213" t="s">
        <v>80</v>
      </c>
      <c r="AV328" s="13" t="s">
        <v>82</v>
      </c>
      <c r="AW328" s="13" t="s">
        <v>33</v>
      </c>
      <c r="AX328" s="13" t="s">
        <v>80</v>
      </c>
      <c r="AY328" s="213" t="s">
        <v>128</v>
      </c>
    </row>
    <row r="329" spans="1:65" s="2" customFormat="1" ht="16.5" customHeight="1">
      <c r="A329" s="33"/>
      <c r="B329" s="34"/>
      <c r="C329" s="186" t="s">
        <v>361</v>
      </c>
      <c r="D329" s="186" t="s">
        <v>131</v>
      </c>
      <c r="E329" s="187" t="s">
        <v>571</v>
      </c>
      <c r="F329" s="188" t="s">
        <v>572</v>
      </c>
      <c r="G329" s="189" t="s">
        <v>194</v>
      </c>
      <c r="H329" s="190">
        <v>5</v>
      </c>
      <c r="I329" s="191"/>
      <c r="J329" s="192">
        <f>ROUND(I329*H329,2)</f>
        <v>0</v>
      </c>
      <c r="K329" s="188" t="s">
        <v>19</v>
      </c>
      <c r="L329" s="38"/>
      <c r="M329" s="193" t="s">
        <v>19</v>
      </c>
      <c r="N329" s="194" t="s">
        <v>43</v>
      </c>
      <c r="O329" s="63"/>
      <c r="P329" s="195">
        <f>O329*H329</f>
        <v>0</v>
      </c>
      <c r="Q329" s="195">
        <v>0</v>
      </c>
      <c r="R329" s="195">
        <f>Q329*H329</f>
        <v>0</v>
      </c>
      <c r="S329" s="195">
        <v>0</v>
      </c>
      <c r="T329" s="196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7" t="s">
        <v>538</v>
      </c>
      <c r="AT329" s="197" t="s">
        <v>131</v>
      </c>
      <c r="AU329" s="197" t="s">
        <v>80</v>
      </c>
      <c r="AY329" s="16" t="s">
        <v>128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6" t="s">
        <v>80</v>
      </c>
      <c r="BK329" s="198">
        <f>ROUND(I329*H329,2)</f>
        <v>0</v>
      </c>
      <c r="BL329" s="16" t="s">
        <v>538</v>
      </c>
      <c r="BM329" s="197" t="s">
        <v>718</v>
      </c>
    </row>
    <row r="330" spans="1:65" s="2" customFormat="1">
      <c r="A330" s="33"/>
      <c r="B330" s="34"/>
      <c r="C330" s="35"/>
      <c r="D330" s="199" t="s">
        <v>137</v>
      </c>
      <c r="E330" s="35"/>
      <c r="F330" s="200" t="s">
        <v>572</v>
      </c>
      <c r="G330" s="35"/>
      <c r="H330" s="35"/>
      <c r="I330" s="107"/>
      <c r="J330" s="35"/>
      <c r="K330" s="35"/>
      <c r="L330" s="38"/>
      <c r="M330" s="201"/>
      <c r="N330" s="202"/>
      <c r="O330" s="63"/>
      <c r="P330" s="63"/>
      <c r="Q330" s="63"/>
      <c r="R330" s="63"/>
      <c r="S330" s="63"/>
      <c r="T330" s="64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137</v>
      </c>
      <c r="AU330" s="16" t="s">
        <v>80</v>
      </c>
    </row>
    <row r="331" spans="1:65" s="2" customFormat="1" ht="16.5" customHeight="1">
      <c r="A331" s="33"/>
      <c r="B331" s="34"/>
      <c r="C331" s="186" t="s">
        <v>355</v>
      </c>
      <c r="D331" s="186" t="s">
        <v>131</v>
      </c>
      <c r="E331" s="187" t="s">
        <v>575</v>
      </c>
      <c r="F331" s="188" t="s">
        <v>576</v>
      </c>
      <c r="G331" s="189" t="s">
        <v>537</v>
      </c>
      <c r="H331" s="190">
        <v>1</v>
      </c>
      <c r="I331" s="191"/>
      <c r="J331" s="192">
        <f>ROUND(I331*H331,2)</f>
        <v>0</v>
      </c>
      <c r="K331" s="188" t="s">
        <v>19</v>
      </c>
      <c r="L331" s="38"/>
      <c r="M331" s="193" t="s">
        <v>19</v>
      </c>
      <c r="N331" s="194" t="s">
        <v>43</v>
      </c>
      <c r="O331" s="63"/>
      <c r="P331" s="195">
        <f>O331*H331</f>
        <v>0</v>
      </c>
      <c r="Q331" s="195">
        <v>0</v>
      </c>
      <c r="R331" s="195">
        <f>Q331*H331</f>
        <v>0</v>
      </c>
      <c r="S331" s="195">
        <v>0</v>
      </c>
      <c r="T331" s="196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7" t="s">
        <v>538</v>
      </c>
      <c r="AT331" s="197" t="s">
        <v>131</v>
      </c>
      <c r="AU331" s="197" t="s">
        <v>80</v>
      </c>
      <c r="AY331" s="16" t="s">
        <v>128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6" t="s">
        <v>80</v>
      </c>
      <c r="BK331" s="198">
        <f>ROUND(I331*H331,2)</f>
        <v>0</v>
      </c>
      <c r="BL331" s="16" t="s">
        <v>538</v>
      </c>
      <c r="BM331" s="197" t="s">
        <v>719</v>
      </c>
    </row>
    <row r="332" spans="1:65" s="2" customFormat="1">
      <c r="A332" s="33"/>
      <c r="B332" s="34"/>
      <c r="C332" s="35"/>
      <c r="D332" s="199" t="s">
        <v>137</v>
      </c>
      <c r="E332" s="35"/>
      <c r="F332" s="200" t="s">
        <v>576</v>
      </c>
      <c r="G332" s="35"/>
      <c r="H332" s="35"/>
      <c r="I332" s="107"/>
      <c r="J332" s="35"/>
      <c r="K332" s="35"/>
      <c r="L332" s="38"/>
      <c r="M332" s="201"/>
      <c r="N332" s="202"/>
      <c r="O332" s="63"/>
      <c r="P332" s="63"/>
      <c r="Q332" s="63"/>
      <c r="R332" s="63"/>
      <c r="S332" s="63"/>
      <c r="T332" s="64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137</v>
      </c>
      <c r="AU332" s="16" t="s">
        <v>80</v>
      </c>
    </row>
    <row r="333" spans="1:65" s="13" customFormat="1">
      <c r="B333" s="203"/>
      <c r="C333" s="204"/>
      <c r="D333" s="199" t="s">
        <v>138</v>
      </c>
      <c r="E333" s="205" t="s">
        <v>19</v>
      </c>
      <c r="F333" s="206" t="s">
        <v>578</v>
      </c>
      <c r="G333" s="204"/>
      <c r="H333" s="207">
        <v>1</v>
      </c>
      <c r="I333" s="208"/>
      <c r="J333" s="204"/>
      <c r="K333" s="204"/>
      <c r="L333" s="209"/>
      <c r="M333" s="225"/>
      <c r="N333" s="226"/>
      <c r="O333" s="226"/>
      <c r="P333" s="226"/>
      <c r="Q333" s="226"/>
      <c r="R333" s="226"/>
      <c r="S333" s="226"/>
      <c r="T333" s="227"/>
      <c r="AT333" s="213" t="s">
        <v>138</v>
      </c>
      <c r="AU333" s="213" t="s">
        <v>80</v>
      </c>
      <c r="AV333" s="13" t="s">
        <v>82</v>
      </c>
      <c r="AW333" s="13" t="s">
        <v>33</v>
      </c>
      <c r="AX333" s="13" t="s">
        <v>80</v>
      </c>
      <c r="AY333" s="213" t="s">
        <v>128</v>
      </c>
    </row>
    <row r="334" spans="1:65" s="2" customFormat="1" ht="6.95" customHeight="1">
      <c r="A334" s="33"/>
      <c r="B334" s="46"/>
      <c r="C334" s="47"/>
      <c r="D334" s="47"/>
      <c r="E334" s="47"/>
      <c r="F334" s="47"/>
      <c r="G334" s="47"/>
      <c r="H334" s="47"/>
      <c r="I334" s="135"/>
      <c r="J334" s="47"/>
      <c r="K334" s="47"/>
      <c r="L334" s="38"/>
      <c r="M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</row>
  </sheetData>
  <sheetProtection algorithmName="SHA-512" hashValue="VsnBI1FGprz1L3pgyecA2MjYSWfzXiaJfyuL3hadMkoDTDMo8Ce4SELBkiBwbXBrM4PPEAUC9OT/H0ZcfMbf8w==" saltValue="nBmyUcYpSnnpnqGAhoXTBhOaudnrFKgQOnlS88pVnvYMlSBMx3zDmhhkGVt9NVOS54W6GetaYzHfw14L7k18/A==" spinCount="100000" sheet="1" objects="1" scenarios="1" formatColumns="0" formatRows="0" autoFilter="0"/>
  <autoFilter ref="C86:K333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topLeftCell="A4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6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5" customHeight="1">
      <c r="B4" s="19"/>
      <c r="D4" s="104" t="s">
        <v>98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53" t="str">
        <f>'Rekapitulace stavby'!K6</f>
        <v>Rekonstrukce komunikace Seifertova a stavební úpravy propojky k ulici Vančurova, Lanškroun</v>
      </c>
      <c r="F7" s="354"/>
      <c r="G7" s="354"/>
      <c r="H7" s="354"/>
      <c r="I7" s="100"/>
      <c r="L7" s="19"/>
    </row>
    <row r="8" spans="1:46" s="2" customFormat="1" ht="12" customHeight="1">
      <c r="A8" s="33"/>
      <c r="B8" s="38"/>
      <c r="C8" s="33"/>
      <c r="D8" s="106" t="s">
        <v>99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5" t="s">
        <v>720</v>
      </c>
      <c r="F9" s="356"/>
      <c r="G9" s="356"/>
      <c r="H9" s="356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12. 3. 2021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7" t="str">
        <f>'Rekapitulace stavby'!E14</f>
        <v>Vyplň údaj</v>
      </c>
      <c r="F18" s="358"/>
      <c r="G18" s="358"/>
      <c r="H18" s="358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9" t="s">
        <v>19</v>
      </c>
      <c r="F27" s="359"/>
      <c r="G27" s="359"/>
      <c r="H27" s="359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42</v>
      </c>
      <c r="E33" s="106" t="s">
        <v>43</v>
      </c>
      <c r="F33" s="123">
        <f>ROUND((SUM(BE81:BE85)),  2)</f>
        <v>0</v>
      </c>
      <c r="G33" s="33"/>
      <c r="H33" s="33"/>
      <c r="I33" s="124">
        <v>0.21</v>
      </c>
      <c r="J33" s="123">
        <f>ROUND(((SUM(BE81:BE85))*I33),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23">
        <f>ROUND((SUM(BF81:BF85)),  2)</f>
        <v>0</v>
      </c>
      <c r="G34" s="33"/>
      <c r="H34" s="33"/>
      <c r="I34" s="124">
        <v>0.15</v>
      </c>
      <c r="J34" s="123">
        <f>ROUND(((SUM(BF81:BF85))*I34),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23">
        <f>ROUND((SUM(BG81:BG85)),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23">
        <f>ROUND((SUM(BH81:BH85)),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23">
        <f>ROUND((SUM(BI81:BI85)),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101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1" t="str">
        <f>E7</f>
        <v>Rekonstrukce komunikace Seifertova a stavební úpravy propojky k ulici Vančurova, Lanškroun</v>
      </c>
      <c r="F48" s="352"/>
      <c r="G48" s="352"/>
      <c r="H48" s="352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99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39" t="str">
        <f>E9</f>
        <v>SO 101aa - I. etapa Sadové úpravy - samostatný R+VV</v>
      </c>
      <c r="F50" s="350"/>
      <c r="G50" s="350"/>
      <c r="H50" s="350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Lanškroun</v>
      </c>
      <c r="G52" s="35"/>
      <c r="H52" s="35"/>
      <c r="I52" s="110" t="s">
        <v>23</v>
      </c>
      <c r="J52" s="58" t="str">
        <f>IF(J12="","",J12)</f>
        <v>12. 3. 2021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Lanškroun</v>
      </c>
      <c r="G54" s="35"/>
      <c r="H54" s="35"/>
      <c r="I54" s="110" t="s">
        <v>31</v>
      </c>
      <c r="J54" s="31" t="str">
        <f>E21</f>
        <v>Vectura Pardubice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102</v>
      </c>
      <c r="D57" s="140"/>
      <c r="E57" s="140"/>
      <c r="F57" s="140"/>
      <c r="G57" s="140"/>
      <c r="H57" s="140"/>
      <c r="I57" s="141"/>
      <c r="J57" s="142" t="s">
        <v>103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104</v>
      </c>
    </row>
    <row r="60" spans="1:47" s="9" customFormat="1" ht="24.95" customHeight="1">
      <c r="B60" s="144"/>
      <c r="C60" s="145"/>
      <c r="D60" s="146" t="s">
        <v>721</v>
      </c>
      <c r="E60" s="147"/>
      <c r="F60" s="147"/>
      <c r="G60" s="147"/>
      <c r="H60" s="147"/>
      <c r="I60" s="148"/>
      <c r="J60" s="149">
        <f>J82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722</v>
      </c>
      <c r="E61" s="154"/>
      <c r="F61" s="154"/>
      <c r="G61" s="154"/>
      <c r="H61" s="154"/>
      <c r="I61" s="155"/>
      <c r="J61" s="156">
        <f>J83</f>
        <v>0</v>
      </c>
      <c r="K61" s="152"/>
      <c r="L61" s="157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107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135"/>
      <c r="J63" s="47"/>
      <c r="K63" s="47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138"/>
      <c r="J67" s="49"/>
      <c r="K67" s="49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113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1" t="str">
        <f>E7</f>
        <v>Rekonstrukce komunikace Seifertova a stavební úpravy propojky k ulici Vančurova, Lanškroun</v>
      </c>
      <c r="F71" s="352"/>
      <c r="G71" s="352"/>
      <c r="H71" s="352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99</v>
      </c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39" t="str">
        <f>E9</f>
        <v>SO 101aa - I. etapa Sadové úpravy - samostatný R+VV</v>
      </c>
      <c r="F73" s="350"/>
      <c r="G73" s="350"/>
      <c r="H73" s="350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Lanškroun</v>
      </c>
      <c r="G75" s="35"/>
      <c r="H75" s="35"/>
      <c r="I75" s="110" t="s">
        <v>23</v>
      </c>
      <c r="J75" s="58" t="str">
        <f>IF(J12="","",J12)</f>
        <v>12. 3. 2021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Lanškroun</v>
      </c>
      <c r="G77" s="35"/>
      <c r="H77" s="35"/>
      <c r="I77" s="110" t="s">
        <v>31</v>
      </c>
      <c r="J77" s="31" t="str">
        <f>E21</f>
        <v>Vectura Pardubice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110" t="s">
        <v>34</v>
      </c>
      <c r="J78" s="31" t="str">
        <f>E24</f>
        <v xml:space="preserve"> 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8"/>
      <c r="B80" s="159"/>
      <c r="C80" s="160" t="s">
        <v>114</v>
      </c>
      <c r="D80" s="161" t="s">
        <v>57</v>
      </c>
      <c r="E80" s="161" t="s">
        <v>53</v>
      </c>
      <c r="F80" s="161" t="s">
        <v>54</v>
      </c>
      <c r="G80" s="161" t="s">
        <v>115</v>
      </c>
      <c r="H80" s="161" t="s">
        <v>116</v>
      </c>
      <c r="I80" s="162" t="s">
        <v>117</v>
      </c>
      <c r="J80" s="161" t="s">
        <v>103</v>
      </c>
      <c r="K80" s="163" t="s">
        <v>118</v>
      </c>
      <c r="L80" s="164"/>
      <c r="M80" s="67" t="s">
        <v>19</v>
      </c>
      <c r="N80" s="68" t="s">
        <v>42</v>
      </c>
      <c r="O80" s="68" t="s">
        <v>119</v>
      </c>
      <c r="P80" s="68" t="s">
        <v>120</v>
      </c>
      <c r="Q80" s="68" t="s">
        <v>121</v>
      </c>
      <c r="R80" s="68" t="s">
        <v>122</v>
      </c>
      <c r="S80" s="68" t="s">
        <v>123</v>
      </c>
      <c r="T80" s="69" t="s">
        <v>124</v>
      </c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</row>
    <row r="81" spans="1:65" s="2" customFormat="1" ht="22.9" customHeight="1">
      <c r="A81" s="33"/>
      <c r="B81" s="34"/>
      <c r="C81" s="74" t="s">
        <v>125</v>
      </c>
      <c r="D81" s="35"/>
      <c r="E81" s="35"/>
      <c r="F81" s="35"/>
      <c r="G81" s="35"/>
      <c r="H81" s="35"/>
      <c r="I81" s="107"/>
      <c r="J81" s="165">
        <f>BK81</f>
        <v>0</v>
      </c>
      <c r="K81" s="35"/>
      <c r="L81" s="38"/>
      <c r="M81" s="70"/>
      <c r="N81" s="166"/>
      <c r="O81" s="71"/>
      <c r="P81" s="167">
        <f>P82</f>
        <v>0</v>
      </c>
      <c r="Q81" s="71"/>
      <c r="R81" s="167">
        <f>R82</f>
        <v>0</v>
      </c>
      <c r="S81" s="71"/>
      <c r="T81" s="16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71</v>
      </c>
      <c r="AU81" s="16" t="s">
        <v>104</v>
      </c>
      <c r="BK81" s="169">
        <f>BK82</f>
        <v>0</v>
      </c>
    </row>
    <row r="82" spans="1:65" s="12" customFormat="1" ht="25.9" customHeight="1">
      <c r="B82" s="170"/>
      <c r="C82" s="171"/>
      <c r="D82" s="172" t="s">
        <v>71</v>
      </c>
      <c r="E82" s="173" t="s">
        <v>723</v>
      </c>
      <c r="F82" s="173" t="s">
        <v>724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</f>
        <v>0</v>
      </c>
      <c r="Q82" s="178"/>
      <c r="R82" s="179">
        <f>R83</f>
        <v>0</v>
      </c>
      <c r="S82" s="178"/>
      <c r="T82" s="180">
        <f>T83</f>
        <v>0</v>
      </c>
      <c r="AR82" s="181" t="s">
        <v>135</v>
      </c>
      <c r="AT82" s="182" t="s">
        <v>71</v>
      </c>
      <c r="AU82" s="182" t="s">
        <v>72</v>
      </c>
      <c r="AY82" s="181" t="s">
        <v>128</v>
      </c>
      <c r="BK82" s="183">
        <f>BK83</f>
        <v>0</v>
      </c>
    </row>
    <row r="83" spans="1:65" s="12" customFormat="1" ht="22.9" customHeight="1">
      <c r="B83" s="170"/>
      <c r="C83" s="171"/>
      <c r="D83" s="172" t="s">
        <v>71</v>
      </c>
      <c r="E83" s="184" t="s">
        <v>725</v>
      </c>
      <c r="F83" s="184" t="s">
        <v>726</v>
      </c>
      <c r="G83" s="171"/>
      <c r="H83" s="171"/>
      <c r="I83" s="174"/>
      <c r="J83" s="185">
        <f>BK83</f>
        <v>0</v>
      </c>
      <c r="K83" s="171"/>
      <c r="L83" s="176"/>
      <c r="M83" s="177"/>
      <c r="N83" s="178"/>
      <c r="O83" s="178"/>
      <c r="P83" s="179">
        <f>SUM(P84:P85)</f>
        <v>0</v>
      </c>
      <c r="Q83" s="178"/>
      <c r="R83" s="179">
        <f>SUM(R84:R85)</f>
        <v>0</v>
      </c>
      <c r="S83" s="178"/>
      <c r="T83" s="180">
        <f>SUM(T84:T85)</f>
        <v>0</v>
      </c>
      <c r="AR83" s="181" t="s">
        <v>135</v>
      </c>
      <c r="AT83" s="182" t="s">
        <v>71</v>
      </c>
      <c r="AU83" s="182" t="s">
        <v>80</v>
      </c>
      <c r="AY83" s="181" t="s">
        <v>128</v>
      </c>
      <c r="BK83" s="183">
        <f>SUM(BK84:BK85)</f>
        <v>0</v>
      </c>
    </row>
    <row r="84" spans="1:65" s="2" customFormat="1" ht="16.5" customHeight="1">
      <c r="A84" s="33"/>
      <c r="B84" s="34"/>
      <c r="C84" s="186" t="s">
        <v>80</v>
      </c>
      <c r="D84" s="186" t="s">
        <v>131</v>
      </c>
      <c r="E84" s="187" t="s">
        <v>727</v>
      </c>
      <c r="F84" s="188" t="s">
        <v>19</v>
      </c>
      <c r="G84" s="189" t="s">
        <v>19</v>
      </c>
      <c r="H84" s="190">
        <v>1</v>
      </c>
      <c r="I84" s="191"/>
      <c r="J84" s="192">
        <f>ROUND(I84*H84,2)</f>
        <v>0</v>
      </c>
      <c r="K84" s="188" t="s">
        <v>19</v>
      </c>
      <c r="L84" s="38"/>
      <c r="M84" s="193" t="s">
        <v>19</v>
      </c>
      <c r="N84" s="194" t="s">
        <v>43</v>
      </c>
      <c r="O84" s="63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7" t="s">
        <v>728</v>
      </c>
      <c r="AT84" s="197" t="s">
        <v>131</v>
      </c>
      <c r="AU84" s="197" t="s">
        <v>82</v>
      </c>
      <c r="AY84" s="16" t="s">
        <v>128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6" t="s">
        <v>80</v>
      </c>
      <c r="BK84" s="198">
        <f>ROUND(I84*H84,2)</f>
        <v>0</v>
      </c>
      <c r="BL84" s="16" t="s">
        <v>728</v>
      </c>
      <c r="BM84" s="197" t="s">
        <v>729</v>
      </c>
    </row>
    <row r="85" spans="1:65" s="2" customFormat="1">
      <c r="A85" s="33"/>
      <c r="B85" s="34"/>
      <c r="C85" s="35"/>
      <c r="D85" s="199" t="s">
        <v>137</v>
      </c>
      <c r="E85" s="35"/>
      <c r="F85" s="200" t="s">
        <v>730</v>
      </c>
      <c r="G85" s="35"/>
      <c r="H85" s="35"/>
      <c r="I85" s="107"/>
      <c r="J85" s="35"/>
      <c r="K85" s="35"/>
      <c r="L85" s="38"/>
      <c r="M85" s="228"/>
      <c r="N85" s="229"/>
      <c r="O85" s="230"/>
      <c r="P85" s="230"/>
      <c r="Q85" s="230"/>
      <c r="R85" s="230"/>
      <c r="S85" s="230"/>
      <c r="T85" s="231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137</v>
      </c>
      <c r="AU85" s="16" t="s">
        <v>82</v>
      </c>
    </row>
    <row r="86" spans="1:65" s="2" customFormat="1" ht="6.95" customHeight="1">
      <c r="A86" s="33"/>
      <c r="B86" s="46"/>
      <c r="C86" s="47"/>
      <c r="D86" s="47"/>
      <c r="E86" s="47"/>
      <c r="F86" s="47"/>
      <c r="G86" s="47"/>
      <c r="H86" s="47"/>
      <c r="I86" s="135"/>
      <c r="J86" s="47"/>
      <c r="K86" s="47"/>
      <c r="L86" s="38"/>
      <c r="M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</sheetData>
  <sheetProtection algorithmName="SHA-512" hashValue="tykDtf0zvcwXmEqaqtd5P7H6SPFrJaFcusq+Czlb19pHztCsl2YFB2VoHek0pzu1CpEjp/qKI1Rfk14m3Ucdkw==" saltValue="Yl3/ybZnmXpFCqAxY9PLyOkwHYLG0YslFzlGX4j97pTSPiIUTJgZ2vEcOOw2TZ4SOg2cx24pFC/K0zUSKBZo8Q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6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5" customHeight="1">
      <c r="B4" s="19"/>
      <c r="D4" s="104" t="s">
        <v>98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53" t="str">
        <f>'Rekapitulace stavby'!K6</f>
        <v>Rekonstrukce komunikace Seifertova a stavební úpravy propojky k ulici Vančurova, Lanškroun</v>
      </c>
      <c r="F7" s="354"/>
      <c r="G7" s="354"/>
      <c r="H7" s="354"/>
      <c r="I7" s="100"/>
      <c r="L7" s="19"/>
    </row>
    <row r="8" spans="1:46" s="2" customFormat="1" ht="12" customHeight="1">
      <c r="A8" s="33"/>
      <c r="B8" s="38"/>
      <c r="C8" s="33"/>
      <c r="D8" s="106" t="s">
        <v>99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5" t="s">
        <v>731</v>
      </c>
      <c r="F9" s="356"/>
      <c r="G9" s="356"/>
      <c r="H9" s="356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12. 3. 2021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7" t="str">
        <f>'Rekapitulace stavby'!E14</f>
        <v>Vyplň údaj</v>
      </c>
      <c r="F18" s="358"/>
      <c r="G18" s="358"/>
      <c r="H18" s="358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9" t="s">
        <v>19</v>
      </c>
      <c r="F27" s="359"/>
      <c r="G27" s="359"/>
      <c r="H27" s="359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42</v>
      </c>
      <c r="E33" s="106" t="s">
        <v>43</v>
      </c>
      <c r="F33" s="123">
        <f>ROUND((SUM(BE81:BE85)),  2)</f>
        <v>0</v>
      </c>
      <c r="G33" s="33"/>
      <c r="H33" s="33"/>
      <c r="I33" s="124">
        <v>0.21</v>
      </c>
      <c r="J33" s="123">
        <f>ROUND(((SUM(BE81:BE85))*I33),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23">
        <f>ROUND((SUM(BF81:BF85)),  2)</f>
        <v>0</v>
      </c>
      <c r="G34" s="33"/>
      <c r="H34" s="33"/>
      <c r="I34" s="124">
        <v>0.15</v>
      </c>
      <c r="J34" s="123">
        <f>ROUND(((SUM(BF81:BF85))*I34),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23">
        <f>ROUND((SUM(BG81:BG85)),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23">
        <f>ROUND((SUM(BH81:BH85)),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23">
        <f>ROUND((SUM(BI81:BI85)),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101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1" t="str">
        <f>E7</f>
        <v>Rekonstrukce komunikace Seifertova a stavební úpravy propojky k ulici Vančurova, Lanškroun</v>
      </c>
      <c r="F48" s="352"/>
      <c r="G48" s="352"/>
      <c r="H48" s="352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99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39" t="str">
        <f>E9</f>
        <v>SO 101bb - II. etapa Sadové úpravy - samostatný R+VV</v>
      </c>
      <c r="F50" s="350"/>
      <c r="G50" s="350"/>
      <c r="H50" s="350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Lanškroun</v>
      </c>
      <c r="G52" s="35"/>
      <c r="H52" s="35"/>
      <c r="I52" s="110" t="s">
        <v>23</v>
      </c>
      <c r="J52" s="58" t="str">
        <f>IF(J12="","",J12)</f>
        <v>12. 3. 2021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Lanškroun</v>
      </c>
      <c r="G54" s="35"/>
      <c r="H54" s="35"/>
      <c r="I54" s="110" t="s">
        <v>31</v>
      </c>
      <c r="J54" s="31" t="str">
        <f>E21</f>
        <v>Vectura Pardubice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102</v>
      </c>
      <c r="D57" s="140"/>
      <c r="E57" s="140"/>
      <c r="F57" s="140"/>
      <c r="G57" s="140"/>
      <c r="H57" s="140"/>
      <c r="I57" s="141"/>
      <c r="J57" s="142" t="s">
        <v>103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104</v>
      </c>
    </row>
    <row r="60" spans="1:47" s="9" customFormat="1" ht="24.95" customHeight="1">
      <c r="B60" s="144"/>
      <c r="C60" s="145"/>
      <c r="D60" s="146" t="s">
        <v>721</v>
      </c>
      <c r="E60" s="147"/>
      <c r="F60" s="147"/>
      <c r="G60" s="147"/>
      <c r="H60" s="147"/>
      <c r="I60" s="148"/>
      <c r="J60" s="149">
        <f>J82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732</v>
      </c>
      <c r="E61" s="154"/>
      <c r="F61" s="154"/>
      <c r="G61" s="154"/>
      <c r="H61" s="154"/>
      <c r="I61" s="155"/>
      <c r="J61" s="156">
        <f>J83</f>
        <v>0</v>
      </c>
      <c r="K61" s="152"/>
      <c r="L61" s="157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107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135"/>
      <c r="J63" s="47"/>
      <c r="K63" s="47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138"/>
      <c r="J67" s="49"/>
      <c r="K67" s="49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113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1" t="str">
        <f>E7</f>
        <v>Rekonstrukce komunikace Seifertova a stavební úpravy propojky k ulici Vančurova, Lanškroun</v>
      </c>
      <c r="F71" s="352"/>
      <c r="G71" s="352"/>
      <c r="H71" s="352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99</v>
      </c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39" t="str">
        <f>E9</f>
        <v>SO 101bb - II. etapa Sadové úpravy - samostatný R+VV</v>
      </c>
      <c r="F73" s="350"/>
      <c r="G73" s="350"/>
      <c r="H73" s="350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Lanškroun</v>
      </c>
      <c r="G75" s="35"/>
      <c r="H75" s="35"/>
      <c r="I75" s="110" t="s">
        <v>23</v>
      </c>
      <c r="J75" s="58" t="str">
        <f>IF(J12="","",J12)</f>
        <v>12. 3. 2021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Lanškroun</v>
      </c>
      <c r="G77" s="35"/>
      <c r="H77" s="35"/>
      <c r="I77" s="110" t="s">
        <v>31</v>
      </c>
      <c r="J77" s="31" t="str">
        <f>E21</f>
        <v>Vectura Pardubice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110" t="s">
        <v>34</v>
      </c>
      <c r="J78" s="31" t="str">
        <f>E24</f>
        <v xml:space="preserve"> 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8"/>
      <c r="B80" s="159"/>
      <c r="C80" s="160" t="s">
        <v>114</v>
      </c>
      <c r="D80" s="161" t="s">
        <v>57</v>
      </c>
      <c r="E80" s="161" t="s">
        <v>53</v>
      </c>
      <c r="F80" s="161" t="s">
        <v>54</v>
      </c>
      <c r="G80" s="161" t="s">
        <v>115</v>
      </c>
      <c r="H80" s="161" t="s">
        <v>116</v>
      </c>
      <c r="I80" s="162" t="s">
        <v>117</v>
      </c>
      <c r="J80" s="161" t="s">
        <v>103</v>
      </c>
      <c r="K80" s="163" t="s">
        <v>118</v>
      </c>
      <c r="L80" s="164"/>
      <c r="M80" s="67" t="s">
        <v>19</v>
      </c>
      <c r="N80" s="68" t="s">
        <v>42</v>
      </c>
      <c r="O80" s="68" t="s">
        <v>119</v>
      </c>
      <c r="P80" s="68" t="s">
        <v>120</v>
      </c>
      <c r="Q80" s="68" t="s">
        <v>121</v>
      </c>
      <c r="R80" s="68" t="s">
        <v>122</v>
      </c>
      <c r="S80" s="68" t="s">
        <v>123</v>
      </c>
      <c r="T80" s="69" t="s">
        <v>124</v>
      </c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</row>
    <row r="81" spans="1:65" s="2" customFormat="1" ht="22.9" customHeight="1">
      <c r="A81" s="33"/>
      <c r="B81" s="34"/>
      <c r="C81" s="74" t="s">
        <v>125</v>
      </c>
      <c r="D81" s="35"/>
      <c r="E81" s="35"/>
      <c r="F81" s="35"/>
      <c r="G81" s="35"/>
      <c r="H81" s="35"/>
      <c r="I81" s="107"/>
      <c r="J81" s="165">
        <f>BK81</f>
        <v>0</v>
      </c>
      <c r="K81" s="35"/>
      <c r="L81" s="38"/>
      <c r="M81" s="70"/>
      <c r="N81" s="166"/>
      <c r="O81" s="71"/>
      <c r="P81" s="167">
        <f>P82</f>
        <v>0</v>
      </c>
      <c r="Q81" s="71"/>
      <c r="R81" s="167">
        <f>R82</f>
        <v>0</v>
      </c>
      <c r="S81" s="71"/>
      <c r="T81" s="16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71</v>
      </c>
      <c r="AU81" s="16" t="s">
        <v>104</v>
      </c>
      <c r="BK81" s="169">
        <f>BK82</f>
        <v>0</v>
      </c>
    </row>
    <row r="82" spans="1:65" s="12" customFormat="1" ht="25.9" customHeight="1">
      <c r="B82" s="170"/>
      <c r="C82" s="171"/>
      <c r="D82" s="172" t="s">
        <v>71</v>
      </c>
      <c r="E82" s="173" t="s">
        <v>723</v>
      </c>
      <c r="F82" s="173" t="s">
        <v>724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</f>
        <v>0</v>
      </c>
      <c r="Q82" s="178"/>
      <c r="R82" s="179">
        <f>R83</f>
        <v>0</v>
      </c>
      <c r="S82" s="178"/>
      <c r="T82" s="180">
        <f>T83</f>
        <v>0</v>
      </c>
      <c r="AR82" s="181" t="s">
        <v>135</v>
      </c>
      <c r="AT82" s="182" t="s">
        <v>71</v>
      </c>
      <c r="AU82" s="182" t="s">
        <v>72</v>
      </c>
      <c r="AY82" s="181" t="s">
        <v>128</v>
      </c>
      <c r="BK82" s="183">
        <f>BK83</f>
        <v>0</v>
      </c>
    </row>
    <row r="83" spans="1:65" s="12" customFormat="1" ht="22.9" customHeight="1">
      <c r="B83" s="170"/>
      <c r="C83" s="171"/>
      <c r="D83" s="172" t="s">
        <v>71</v>
      </c>
      <c r="E83" s="184" t="s">
        <v>725</v>
      </c>
      <c r="F83" s="184" t="s">
        <v>733</v>
      </c>
      <c r="G83" s="171"/>
      <c r="H83" s="171"/>
      <c r="I83" s="174"/>
      <c r="J83" s="185">
        <f>BK83</f>
        <v>0</v>
      </c>
      <c r="K83" s="171"/>
      <c r="L83" s="176"/>
      <c r="M83" s="177"/>
      <c r="N83" s="178"/>
      <c r="O83" s="178"/>
      <c r="P83" s="179">
        <f>SUM(P84:P85)</f>
        <v>0</v>
      </c>
      <c r="Q83" s="178"/>
      <c r="R83" s="179">
        <f>SUM(R84:R85)</f>
        <v>0</v>
      </c>
      <c r="S83" s="178"/>
      <c r="T83" s="180">
        <f>SUM(T84:T85)</f>
        <v>0</v>
      </c>
      <c r="AR83" s="181" t="s">
        <v>135</v>
      </c>
      <c r="AT83" s="182" t="s">
        <v>71</v>
      </c>
      <c r="AU83" s="182" t="s">
        <v>80</v>
      </c>
      <c r="AY83" s="181" t="s">
        <v>128</v>
      </c>
      <c r="BK83" s="183">
        <f>SUM(BK84:BK85)</f>
        <v>0</v>
      </c>
    </row>
    <row r="84" spans="1:65" s="2" customFormat="1" ht="16.5" customHeight="1">
      <c r="A84" s="33"/>
      <c r="B84" s="34"/>
      <c r="C84" s="186" t="s">
        <v>80</v>
      </c>
      <c r="D84" s="186" t="s">
        <v>131</v>
      </c>
      <c r="E84" s="187" t="s">
        <v>727</v>
      </c>
      <c r="F84" s="188" t="s">
        <v>19</v>
      </c>
      <c r="G84" s="189" t="s">
        <v>727</v>
      </c>
      <c r="H84" s="190">
        <v>1</v>
      </c>
      <c r="I84" s="191"/>
      <c r="J84" s="192">
        <f>ROUND(I84*H84,2)</f>
        <v>0</v>
      </c>
      <c r="K84" s="188" t="s">
        <v>19</v>
      </c>
      <c r="L84" s="38"/>
      <c r="M84" s="193" t="s">
        <v>19</v>
      </c>
      <c r="N84" s="194" t="s">
        <v>43</v>
      </c>
      <c r="O84" s="63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7" t="s">
        <v>728</v>
      </c>
      <c r="AT84" s="197" t="s">
        <v>131</v>
      </c>
      <c r="AU84" s="197" t="s">
        <v>82</v>
      </c>
      <c r="AY84" s="16" t="s">
        <v>128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6" t="s">
        <v>80</v>
      </c>
      <c r="BK84" s="198">
        <f>ROUND(I84*H84,2)</f>
        <v>0</v>
      </c>
      <c r="BL84" s="16" t="s">
        <v>728</v>
      </c>
      <c r="BM84" s="197" t="s">
        <v>734</v>
      </c>
    </row>
    <row r="85" spans="1:65" s="2" customFormat="1">
      <c r="A85" s="33"/>
      <c r="B85" s="34"/>
      <c r="C85" s="35"/>
      <c r="D85" s="199" t="s">
        <v>137</v>
      </c>
      <c r="E85" s="35"/>
      <c r="F85" s="200" t="s">
        <v>730</v>
      </c>
      <c r="G85" s="35"/>
      <c r="H85" s="35"/>
      <c r="I85" s="107"/>
      <c r="J85" s="35"/>
      <c r="K85" s="35"/>
      <c r="L85" s="38"/>
      <c r="M85" s="228"/>
      <c r="N85" s="229"/>
      <c r="O85" s="230"/>
      <c r="P85" s="230"/>
      <c r="Q85" s="230"/>
      <c r="R85" s="230"/>
      <c r="S85" s="230"/>
      <c r="T85" s="231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137</v>
      </c>
      <c r="AU85" s="16" t="s">
        <v>82</v>
      </c>
    </row>
    <row r="86" spans="1:65" s="2" customFormat="1" ht="6.95" customHeight="1">
      <c r="A86" s="33"/>
      <c r="B86" s="46"/>
      <c r="C86" s="47"/>
      <c r="D86" s="47"/>
      <c r="E86" s="47"/>
      <c r="F86" s="47"/>
      <c r="G86" s="47"/>
      <c r="H86" s="47"/>
      <c r="I86" s="135"/>
      <c r="J86" s="47"/>
      <c r="K86" s="47"/>
      <c r="L86" s="38"/>
      <c r="M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</sheetData>
  <sheetProtection algorithmName="SHA-512" hashValue="Q7+AgOlhQAR4rhobyqNu+MvKlSaMjszxsQh9hP+JdQFl+T5ZaeSN2FQCL4JzQVZSTEzNRfOZX8LCywl6FmfMzg==" saltValue="NrmvGVzlwNepvdY8OIf4EJK8qss4fiEiXi6/2Cca2s4ivshoLsSS96qx4Qb/Y6tf+T5kKXr03m0m4xuYOmH8tA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topLeftCell="A7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6" t="s">
        <v>94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5" customHeight="1">
      <c r="B4" s="19"/>
      <c r="D4" s="104" t="s">
        <v>98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53" t="str">
        <f>'Rekapitulace stavby'!K6</f>
        <v>Rekonstrukce komunikace Seifertova a stavební úpravy propojky k ulici Vančurova, Lanškroun</v>
      </c>
      <c r="F7" s="354"/>
      <c r="G7" s="354"/>
      <c r="H7" s="354"/>
      <c r="I7" s="100"/>
      <c r="L7" s="19"/>
    </row>
    <row r="8" spans="1:46" s="2" customFormat="1" ht="12" customHeight="1">
      <c r="A8" s="33"/>
      <c r="B8" s="38"/>
      <c r="C8" s="33"/>
      <c r="D8" s="106" t="s">
        <v>99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5" t="s">
        <v>735</v>
      </c>
      <c r="F9" s="356"/>
      <c r="G9" s="356"/>
      <c r="H9" s="356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12. 3. 2021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7" t="str">
        <f>'Rekapitulace stavby'!E14</f>
        <v>Vyplň údaj</v>
      </c>
      <c r="F18" s="358"/>
      <c r="G18" s="358"/>
      <c r="H18" s="358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9" t="s">
        <v>19</v>
      </c>
      <c r="F27" s="359"/>
      <c r="G27" s="359"/>
      <c r="H27" s="359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42</v>
      </c>
      <c r="E33" s="106" t="s">
        <v>43</v>
      </c>
      <c r="F33" s="123">
        <f>ROUND((SUM(BE81:BE85)),  2)</f>
        <v>0</v>
      </c>
      <c r="G33" s="33"/>
      <c r="H33" s="33"/>
      <c r="I33" s="124">
        <v>0.21</v>
      </c>
      <c r="J33" s="123">
        <f>ROUND(((SUM(BE81:BE85))*I33),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23">
        <f>ROUND((SUM(BF81:BF85)),  2)</f>
        <v>0</v>
      </c>
      <c r="G34" s="33"/>
      <c r="H34" s="33"/>
      <c r="I34" s="124">
        <v>0.15</v>
      </c>
      <c r="J34" s="123">
        <f>ROUND(((SUM(BF81:BF85))*I34),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23">
        <f>ROUND((SUM(BG81:BG85)),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23">
        <f>ROUND((SUM(BH81:BH85)),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23">
        <f>ROUND((SUM(BI81:BI85)),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101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1" t="str">
        <f>E7</f>
        <v>Rekonstrukce komunikace Seifertova a stavební úpravy propojky k ulici Vančurova, Lanškroun</v>
      </c>
      <c r="F48" s="352"/>
      <c r="G48" s="352"/>
      <c r="H48" s="352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99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39" t="str">
        <f>E9</f>
        <v>SO 401a - I.etapa Veřejné osvětlení - samostatný R+VV</v>
      </c>
      <c r="F50" s="350"/>
      <c r="G50" s="350"/>
      <c r="H50" s="350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Lanškroun</v>
      </c>
      <c r="G52" s="35"/>
      <c r="H52" s="35"/>
      <c r="I52" s="110" t="s">
        <v>23</v>
      </c>
      <c r="J52" s="58" t="str">
        <f>IF(J12="","",J12)</f>
        <v>12. 3. 2021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Lanškroun</v>
      </c>
      <c r="G54" s="35"/>
      <c r="H54" s="35"/>
      <c r="I54" s="110" t="s">
        <v>31</v>
      </c>
      <c r="J54" s="31" t="str">
        <f>E21</f>
        <v>Vectura Pardubice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102</v>
      </c>
      <c r="D57" s="140"/>
      <c r="E57" s="140"/>
      <c r="F57" s="140"/>
      <c r="G57" s="140"/>
      <c r="H57" s="140"/>
      <c r="I57" s="141"/>
      <c r="J57" s="142" t="s">
        <v>103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104</v>
      </c>
    </row>
    <row r="60" spans="1:47" s="9" customFormat="1" ht="24.95" customHeight="1">
      <c r="B60" s="144"/>
      <c r="C60" s="145"/>
      <c r="D60" s="146" t="s">
        <v>736</v>
      </c>
      <c r="E60" s="147"/>
      <c r="F60" s="147"/>
      <c r="G60" s="147"/>
      <c r="H60" s="147"/>
      <c r="I60" s="148"/>
      <c r="J60" s="149">
        <f>J82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737</v>
      </c>
      <c r="E61" s="154"/>
      <c r="F61" s="154"/>
      <c r="G61" s="154"/>
      <c r="H61" s="154"/>
      <c r="I61" s="155"/>
      <c r="J61" s="156">
        <f>J83</f>
        <v>0</v>
      </c>
      <c r="K61" s="152"/>
      <c r="L61" s="157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107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135"/>
      <c r="J63" s="47"/>
      <c r="K63" s="47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138"/>
      <c r="J67" s="49"/>
      <c r="K67" s="49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113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1" t="str">
        <f>E7</f>
        <v>Rekonstrukce komunikace Seifertova a stavební úpravy propojky k ulici Vančurova, Lanškroun</v>
      </c>
      <c r="F71" s="352"/>
      <c r="G71" s="352"/>
      <c r="H71" s="352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99</v>
      </c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39" t="str">
        <f>E9</f>
        <v>SO 401a - I.etapa Veřejné osvětlení - samostatný R+VV</v>
      </c>
      <c r="F73" s="350"/>
      <c r="G73" s="350"/>
      <c r="H73" s="350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Lanškroun</v>
      </c>
      <c r="G75" s="35"/>
      <c r="H75" s="35"/>
      <c r="I75" s="110" t="s">
        <v>23</v>
      </c>
      <c r="J75" s="58" t="str">
        <f>IF(J12="","",J12)</f>
        <v>12. 3. 2021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Lanškroun</v>
      </c>
      <c r="G77" s="35"/>
      <c r="H77" s="35"/>
      <c r="I77" s="110" t="s">
        <v>31</v>
      </c>
      <c r="J77" s="31" t="str">
        <f>E21</f>
        <v>Vectura Pardubice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110" t="s">
        <v>34</v>
      </c>
      <c r="J78" s="31" t="str">
        <f>E24</f>
        <v xml:space="preserve"> 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8"/>
      <c r="B80" s="159"/>
      <c r="C80" s="160" t="s">
        <v>114</v>
      </c>
      <c r="D80" s="161" t="s">
        <v>57</v>
      </c>
      <c r="E80" s="161" t="s">
        <v>53</v>
      </c>
      <c r="F80" s="161" t="s">
        <v>54</v>
      </c>
      <c r="G80" s="161" t="s">
        <v>115</v>
      </c>
      <c r="H80" s="161" t="s">
        <v>116</v>
      </c>
      <c r="I80" s="162" t="s">
        <v>117</v>
      </c>
      <c r="J80" s="161" t="s">
        <v>103</v>
      </c>
      <c r="K80" s="163" t="s">
        <v>118</v>
      </c>
      <c r="L80" s="164"/>
      <c r="M80" s="67" t="s">
        <v>19</v>
      </c>
      <c r="N80" s="68" t="s">
        <v>42</v>
      </c>
      <c r="O80" s="68" t="s">
        <v>119</v>
      </c>
      <c r="P80" s="68" t="s">
        <v>120</v>
      </c>
      <c r="Q80" s="68" t="s">
        <v>121</v>
      </c>
      <c r="R80" s="68" t="s">
        <v>122</v>
      </c>
      <c r="S80" s="68" t="s">
        <v>123</v>
      </c>
      <c r="T80" s="69" t="s">
        <v>124</v>
      </c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</row>
    <row r="81" spans="1:65" s="2" customFormat="1" ht="22.9" customHeight="1">
      <c r="A81" s="33"/>
      <c r="B81" s="34"/>
      <c r="C81" s="74" t="s">
        <v>125</v>
      </c>
      <c r="D81" s="35"/>
      <c r="E81" s="35"/>
      <c r="F81" s="35"/>
      <c r="G81" s="35"/>
      <c r="H81" s="35"/>
      <c r="I81" s="107"/>
      <c r="J81" s="165">
        <f>BK81</f>
        <v>0</v>
      </c>
      <c r="K81" s="35"/>
      <c r="L81" s="38"/>
      <c r="M81" s="70"/>
      <c r="N81" s="166"/>
      <c r="O81" s="71"/>
      <c r="P81" s="167">
        <f>P82</f>
        <v>0</v>
      </c>
      <c r="Q81" s="71"/>
      <c r="R81" s="167">
        <f>R82</f>
        <v>0</v>
      </c>
      <c r="S81" s="71"/>
      <c r="T81" s="16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71</v>
      </c>
      <c r="AU81" s="16" t="s">
        <v>104</v>
      </c>
      <c r="BK81" s="169">
        <f>BK82</f>
        <v>0</v>
      </c>
    </row>
    <row r="82" spans="1:65" s="12" customFormat="1" ht="25.9" customHeight="1">
      <c r="B82" s="170"/>
      <c r="C82" s="171"/>
      <c r="D82" s="172" t="s">
        <v>71</v>
      </c>
      <c r="E82" s="173" t="s">
        <v>723</v>
      </c>
      <c r="F82" s="173" t="s">
        <v>738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</f>
        <v>0</v>
      </c>
      <c r="Q82" s="178"/>
      <c r="R82" s="179">
        <f>R83</f>
        <v>0</v>
      </c>
      <c r="S82" s="178"/>
      <c r="T82" s="180">
        <f>T83</f>
        <v>0</v>
      </c>
      <c r="AR82" s="181" t="s">
        <v>135</v>
      </c>
      <c r="AT82" s="182" t="s">
        <v>71</v>
      </c>
      <c r="AU82" s="182" t="s">
        <v>72</v>
      </c>
      <c r="AY82" s="181" t="s">
        <v>128</v>
      </c>
      <c r="BK82" s="183">
        <f>BK83</f>
        <v>0</v>
      </c>
    </row>
    <row r="83" spans="1:65" s="12" customFormat="1" ht="22.9" customHeight="1">
      <c r="B83" s="170"/>
      <c r="C83" s="171"/>
      <c r="D83" s="172" t="s">
        <v>71</v>
      </c>
      <c r="E83" s="184" t="s">
        <v>725</v>
      </c>
      <c r="F83" s="184" t="s">
        <v>739</v>
      </c>
      <c r="G83" s="171"/>
      <c r="H83" s="171"/>
      <c r="I83" s="174"/>
      <c r="J83" s="185">
        <f>BK83</f>
        <v>0</v>
      </c>
      <c r="K83" s="171"/>
      <c r="L83" s="176"/>
      <c r="M83" s="177"/>
      <c r="N83" s="178"/>
      <c r="O83" s="178"/>
      <c r="P83" s="179">
        <f>SUM(P84:P85)</f>
        <v>0</v>
      </c>
      <c r="Q83" s="178"/>
      <c r="R83" s="179">
        <f>SUM(R84:R85)</f>
        <v>0</v>
      </c>
      <c r="S83" s="178"/>
      <c r="T83" s="180">
        <f>SUM(T84:T85)</f>
        <v>0</v>
      </c>
      <c r="AR83" s="181" t="s">
        <v>135</v>
      </c>
      <c r="AT83" s="182" t="s">
        <v>71</v>
      </c>
      <c r="AU83" s="182" t="s">
        <v>80</v>
      </c>
      <c r="AY83" s="181" t="s">
        <v>128</v>
      </c>
      <c r="BK83" s="183">
        <f>SUM(BK84:BK85)</f>
        <v>0</v>
      </c>
    </row>
    <row r="84" spans="1:65" s="2" customFormat="1" ht="16.5" customHeight="1">
      <c r="A84" s="33"/>
      <c r="B84" s="34"/>
      <c r="C84" s="186" t="s">
        <v>80</v>
      </c>
      <c r="D84" s="186" t="s">
        <v>131</v>
      </c>
      <c r="E84" s="187" t="s">
        <v>740</v>
      </c>
      <c r="F84" s="188" t="s">
        <v>19</v>
      </c>
      <c r="G84" s="189" t="s">
        <v>741</v>
      </c>
      <c r="H84" s="190">
        <v>1</v>
      </c>
      <c r="I84" s="191"/>
      <c r="J84" s="192">
        <f>ROUND(I84*H84,2)</f>
        <v>0</v>
      </c>
      <c r="K84" s="188" t="s">
        <v>19</v>
      </c>
      <c r="L84" s="38"/>
      <c r="M84" s="193" t="s">
        <v>19</v>
      </c>
      <c r="N84" s="194" t="s">
        <v>43</v>
      </c>
      <c r="O84" s="63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7" t="s">
        <v>728</v>
      </c>
      <c r="AT84" s="197" t="s">
        <v>131</v>
      </c>
      <c r="AU84" s="197" t="s">
        <v>82</v>
      </c>
      <c r="AY84" s="16" t="s">
        <v>128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6" t="s">
        <v>80</v>
      </c>
      <c r="BK84" s="198">
        <f>ROUND(I84*H84,2)</f>
        <v>0</v>
      </c>
      <c r="BL84" s="16" t="s">
        <v>728</v>
      </c>
      <c r="BM84" s="197" t="s">
        <v>742</v>
      </c>
    </row>
    <row r="85" spans="1:65" s="2" customFormat="1">
      <c r="A85" s="33"/>
      <c r="B85" s="34"/>
      <c r="C85" s="35"/>
      <c r="D85" s="199" t="s">
        <v>137</v>
      </c>
      <c r="E85" s="35"/>
      <c r="F85" s="200" t="s">
        <v>730</v>
      </c>
      <c r="G85" s="35"/>
      <c r="H85" s="35"/>
      <c r="I85" s="107"/>
      <c r="J85" s="35"/>
      <c r="K85" s="35"/>
      <c r="L85" s="38"/>
      <c r="M85" s="228"/>
      <c r="N85" s="229"/>
      <c r="O85" s="230"/>
      <c r="P85" s="230"/>
      <c r="Q85" s="230"/>
      <c r="R85" s="230"/>
      <c r="S85" s="230"/>
      <c r="T85" s="231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137</v>
      </c>
      <c r="AU85" s="16" t="s">
        <v>82</v>
      </c>
    </row>
    <row r="86" spans="1:65" s="2" customFormat="1" ht="6.95" customHeight="1">
      <c r="A86" s="33"/>
      <c r="B86" s="46"/>
      <c r="C86" s="47"/>
      <c r="D86" s="47"/>
      <c r="E86" s="47"/>
      <c r="F86" s="47"/>
      <c r="G86" s="47"/>
      <c r="H86" s="47"/>
      <c r="I86" s="135"/>
      <c r="J86" s="47"/>
      <c r="K86" s="47"/>
      <c r="L86" s="38"/>
      <c r="M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</sheetData>
  <sheetProtection algorithmName="SHA-512" hashValue="z3Y3IUUSpDq8zsZNlPvt/nX4T9Fo2m1yfqNwtHYVezATWfFQyVOVFVPTV1GX56d7F4LPkln6K24KgTRmWKhBKg==" saltValue="kGXY2ukr7NvDHczm4QSY7Sy5iKP/C1Lwm8kx/mchV5nJ1PJ4w2Q14zNiWxWQPhuoEEhA4x8dVLutpCnqngf8Ow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6" t="s">
        <v>97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5" customHeight="1">
      <c r="B4" s="19"/>
      <c r="D4" s="104" t="s">
        <v>98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53" t="str">
        <f>'Rekapitulace stavby'!K6</f>
        <v>Rekonstrukce komunikace Seifertova a stavební úpravy propojky k ulici Vančurova, Lanškroun</v>
      </c>
      <c r="F7" s="354"/>
      <c r="G7" s="354"/>
      <c r="H7" s="354"/>
      <c r="I7" s="100"/>
      <c r="L7" s="19"/>
    </row>
    <row r="8" spans="1:46" s="2" customFormat="1" ht="12" customHeight="1">
      <c r="A8" s="33"/>
      <c r="B8" s="38"/>
      <c r="C8" s="33"/>
      <c r="D8" s="106" t="s">
        <v>99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5" t="s">
        <v>743</v>
      </c>
      <c r="F9" s="356"/>
      <c r="G9" s="356"/>
      <c r="H9" s="356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12. 3. 2021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7" t="str">
        <f>'Rekapitulace stavby'!E14</f>
        <v>Vyplň údaj</v>
      </c>
      <c r="F18" s="358"/>
      <c r="G18" s="358"/>
      <c r="H18" s="358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9" t="s">
        <v>19</v>
      </c>
      <c r="F27" s="359"/>
      <c r="G27" s="359"/>
      <c r="H27" s="359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42</v>
      </c>
      <c r="E33" s="106" t="s">
        <v>43</v>
      </c>
      <c r="F33" s="123">
        <f>ROUND((SUM(BE81:BE85)),  2)</f>
        <v>0</v>
      </c>
      <c r="G33" s="33"/>
      <c r="H33" s="33"/>
      <c r="I33" s="124">
        <v>0.21</v>
      </c>
      <c r="J33" s="123">
        <f>ROUND(((SUM(BE81:BE85))*I33),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23">
        <f>ROUND((SUM(BF81:BF85)),  2)</f>
        <v>0</v>
      </c>
      <c r="G34" s="33"/>
      <c r="H34" s="33"/>
      <c r="I34" s="124">
        <v>0.15</v>
      </c>
      <c r="J34" s="123">
        <f>ROUND(((SUM(BF81:BF85))*I34),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23">
        <f>ROUND((SUM(BG81:BG85)),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23">
        <f>ROUND((SUM(BH81:BH85)),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23">
        <f>ROUND((SUM(BI81:BI85)),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101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1" t="str">
        <f>E7</f>
        <v>Rekonstrukce komunikace Seifertova a stavební úpravy propojky k ulici Vančurova, Lanškroun</v>
      </c>
      <c r="F48" s="352"/>
      <c r="G48" s="352"/>
      <c r="H48" s="352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99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39" t="str">
        <f>E9</f>
        <v>SO 401b - II.etapa Veřejné osvětlení - samostatný R+VV</v>
      </c>
      <c r="F50" s="350"/>
      <c r="G50" s="350"/>
      <c r="H50" s="350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Lanškroun</v>
      </c>
      <c r="G52" s="35"/>
      <c r="H52" s="35"/>
      <c r="I52" s="110" t="s">
        <v>23</v>
      </c>
      <c r="J52" s="58" t="str">
        <f>IF(J12="","",J12)</f>
        <v>12. 3. 2021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Lanškroun</v>
      </c>
      <c r="G54" s="35"/>
      <c r="H54" s="35"/>
      <c r="I54" s="110" t="s">
        <v>31</v>
      </c>
      <c r="J54" s="31" t="str">
        <f>E21</f>
        <v>Vectura Pardubice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102</v>
      </c>
      <c r="D57" s="140"/>
      <c r="E57" s="140"/>
      <c r="F57" s="140"/>
      <c r="G57" s="140"/>
      <c r="H57" s="140"/>
      <c r="I57" s="141"/>
      <c r="J57" s="142" t="s">
        <v>103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104</v>
      </c>
    </row>
    <row r="60" spans="1:47" s="9" customFormat="1" ht="24.95" customHeight="1">
      <c r="B60" s="144"/>
      <c r="C60" s="145"/>
      <c r="D60" s="146" t="s">
        <v>736</v>
      </c>
      <c r="E60" s="147"/>
      <c r="F60" s="147"/>
      <c r="G60" s="147"/>
      <c r="H60" s="147"/>
      <c r="I60" s="148"/>
      <c r="J60" s="149">
        <f>J82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744</v>
      </c>
      <c r="E61" s="154"/>
      <c r="F61" s="154"/>
      <c r="G61" s="154"/>
      <c r="H61" s="154"/>
      <c r="I61" s="155"/>
      <c r="J61" s="156">
        <f>J83</f>
        <v>0</v>
      </c>
      <c r="K61" s="152"/>
      <c r="L61" s="157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107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135"/>
      <c r="J63" s="47"/>
      <c r="K63" s="47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138"/>
      <c r="J67" s="49"/>
      <c r="K67" s="49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113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1" t="str">
        <f>E7</f>
        <v>Rekonstrukce komunikace Seifertova a stavební úpravy propojky k ulici Vančurova, Lanškroun</v>
      </c>
      <c r="F71" s="352"/>
      <c r="G71" s="352"/>
      <c r="H71" s="352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99</v>
      </c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39" t="str">
        <f>E9</f>
        <v>SO 401b - II.etapa Veřejné osvětlení - samostatný R+VV</v>
      </c>
      <c r="F73" s="350"/>
      <c r="G73" s="350"/>
      <c r="H73" s="350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Lanškroun</v>
      </c>
      <c r="G75" s="35"/>
      <c r="H75" s="35"/>
      <c r="I75" s="110" t="s">
        <v>23</v>
      </c>
      <c r="J75" s="58" t="str">
        <f>IF(J12="","",J12)</f>
        <v>12. 3. 2021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Lanškroun</v>
      </c>
      <c r="G77" s="35"/>
      <c r="H77" s="35"/>
      <c r="I77" s="110" t="s">
        <v>31</v>
      </c>
      <c r="J77" s="31" t="str">
        <f>E21</f>
        <v>Vectura Pardubice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110" t="s">
        <v>34</v>
      </c>
      <c r="J78" s="31" t="str">
        <f>E24</f>
        <v xml:space="preserve"> 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8"/>
      <c r="B80" s="159"/>
      <c r="C80" s="160" t="s">
        <v>114</v>
      </c>
      <c r="D80" s="161" t="s">
        <v>57</v>
      </c>
      <c r="E80" s="161" t="s">
        <v>53</v>
      </c>
      <c r="F80" s="161" t="s">
        <v>54</v>
      </c>
      <c r="G80" s="161" t="s">
        <v>115</v>
      </c>
      <c r="H80" s="161" t="s">
        <v>116</v>
      </c>
      <c r="I80" s="162" t="s">
        <v>117</v>
      </c>
      <c r="J80" s="161" t="s">
        <v>103</v>
      </c>
      <c r="K80" s="163" t="s">
        <v>118</v>
      </c>
      <c r="L80" s="164"/>
      <c r="M80" s="67" t="s">
        <v>19</v>
      </c>
      <c r="N80" s="68" t="s">
        <v>42</v>
      </c>
      <c r="O80" s="68" t="s">
        <v>119</v>
      </c>
      <c r="P80" s="68" t="s">
        <v>120</v>
      </c>
      <c r="Q80" s="68" t="s">
        <v>121</v>
      </c>
      <c r="R80" s="68" t="s">
        <v>122</v>
      </c>
      <c r="S80" s="68" t="s">
        <v>123</v>
      </c>
      <c r="T80" s="69" t="s">
        <v>124</v>
      </c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</row>
    <row r="81" spans="1:65" s="2" customFormat="1" ht="22.9" customHeight="1">
      <c r="A81" s="33"/>
      <c r="B81" s="34"/>
      <c r="C81" s="74" t="s">
        <v>125</v>
      </c>
      <c r="D81" s="35"/>
      <c r="E81" s="35"/>
      <c r="F81" s="35"/>
      <c r="G81" s="35"/>
      <c r="H81" s="35"/>
      <c r="I81" s="107"/>
      <c r="J81" s="165">
        <f>BK81</f>
        <v>0</v>
      </c>
      <c r="K81" s="35"/>
      <c r="L81" s="38"/>
      <c r="M81" s="70"/>
      <c r="N81" s="166"/>
      <c r="O81" s="71"/>
      <c r="P81" s="167">
        <f>P82</f>
        <v>0</v>
      </c>
      <c r="Q81" s="71"/>
      <c r="R81" s="167">
        <f>R82</f>
        <v>0</v>
      </c>
      <c r="S81" s="71"/>
      <c r="T81" s="16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71</v>
      </c>
      <c r="AU81" s="16" t="s">
        <v>104</v>
      </c>
      <c r="BK81" s="169">
        <f>BK82</f>
        <v>0</v>
      </c>
    </row>
    <row r="82" spans="1:65" s="12" customFormat="1" ht="25.9" customHeight="1">
      <c r="B82" s="170"/>
      <c r="C82" s="171"/>
      <c r="D82" s="172" t="s">
        <v>71</v>
      </c>
      <c r="E82" s="173" t="s">
        <v>723</v>
      </c>
      <c r="F82" s="173" t="s">
        <v>738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</f>
        <v>0</v>
      </c>
      <c r="Q82" s="178"/>
      <c r="R82" s="179">
        <f>R83</f>
        <v>0</v>
      </c>
      <c r="S82" s="178"/>
      <c r="T82" s="180">
        <f>T83</f>
        <v>0</v>
      </c>
      <c r="AR82" s="181" t="s">
        <v>135</v>
      </c>
      <c r="AT82" s="182" t="s">
        <v>71</v>
      </c>
      <c r="AU82" s="182" t="s">
        <v>72</v>
      </c>
      <c r="AY82" s="181" t="s">
        <v>128</v>
      </c>
      <c r="BK82" s="183">
        <f>BK83</f>
        <v>0</v>
      </c>
    </row>
    <row r="83" spans="1:65" s="12" customFormat="1" ht="22.9" customHeight="1">
      <c r="B83" s="170"/>
      <c r="C83" s="171"/>
      <c r="D83" s="172" t="s">
        <v>71</v>
      </c>
      <c r="E83" s="184" t="s">
        <v>725</v>
      </c>
      <c r="F83" s="184" t="s">
        <v>745</v>
      </c>
      <c r="G83" s="171"/>
      <c r="H83" s="171"/>
      <c r="I83" s="174"/>
      <c r="J83" s="185">
        <f>BK83</f>
        <v>0</v>
      </c>
      <c r="K83" s="171"/>
      <c r="L83" s="176"/>
      <c r="M83" s="177"/>
      <c r="N83" s="178"/>
      <c r="O83" s="178"/>
      <c r="P83" s="179">
        <f>SUM(P84:P85)</f>
        <v>0</v>
      </c>
      <c r="Q83" s="178"/>
      <c r="R83" s="179">
        <f>SUM(R84:R85)</f>
        <v>0</v>
      </c>
      <c r="S83" s="178"/>
      <c r="T83" s="180">
        <f>SUM(T84:T85)</f>
        <v>0</v>
      </c>
      <c r="AR83" s="181" t="s">
        <v>135</v>
      </c>
      <c r="AT83" s="182" t="s">
        <v>71</v>
      </c>
      <c r="AU83" s="182" t="s">
        <v>80</v>
      </c>
      <c r="AY83" s="181" t="s">
        <v>128</v>
      </c>
      <c r="BK83" s="183">
        <f>SUM(BK84:BK85)</f>
        <v>0</v>
      </c>
    </row>
    <row r="84" spans="1:65" s="2" customFormat="1" ht="16.5" customHeight="1">
      <c r="A84" s="33"/>
      <c r="B84" s="34"/>
      <c r="C84" s="186" t="s">
        <v>80</v>
      </c>
      <c r="D84" s="186" t="s">
        <v>131</v>
      </c>
      <c r="E84" s="187" t="s">
        <v>740</v>
      </c>
      <c r="F84" s="188" t="s">
        <v>19</v>
      </c>
      <c r="G84" s="189" t="s">
        <v>741</v>
      </c>
      <c r="H84" s="190">
        <v>1</v>
      </c>
      <c r="I84" s="191"/>
      <c r="J84" s="192">
        <f>ROUND(I84*H84,2)</f>
        <v>0</v>
      </c>
      <c r="K84" s="188" t="s">
        <v>19</v>
      </c>
      <c r="L84" s="38"/>
      <c r="M84" s="193" t="s">
        <v>19</v>
      </c>
      <c r="N84" s="194" t="s">
        <v>43</v>
      </c>
      <c r="O84" s="63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7" t="s">
        <v>728</v>
      </c>
      <c r="AT84" s="197" t="s">
        <v>131</v>
      </c>
      <c r="AU84" s="197" t="s">
        <v>82</v>
      </c>
      <c r="AY84" s="16" t="s">
        <v>128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6" t="s">
        <v>80</v>
      </c>
      <c r="BK84" s="198">
        <f>ROUND(I84*H84,2)</f>
        <v>0</v>
      </c>
      <c r="BL84" s="16" t="s">
        <v>728</v>
      </c>
      <c r="BM84" s="197" t="s">
        <v>746</v>
      </c>
    </row>
    <row r="85" spans="1:65" s="2" customFormat="1">
      <c r="A85" s="33"/>
      <c r="B85" s="34"/>
      <c r="C85" s="35"/>
      <c r="D85" s="199" t="s">
        <v>137</v>
      </c>
      <c r="E85" s="35"/>
      <c r="F85" s="200" t="s">
        <v>730</v>
      </c>
      <c r="G85" s="35"/>
      <c r="H85" s="35"/>
      <c r="I85" s="107"/>
      <c r="J85" s="35"/>
      <c r="K85" s="35"/>
      <c r="L85" s="38"/>
      <c r="M85" s="228"/>
      <c r="N85" s="229"/>
      <c r="O85" s="230"/>
      <c r="P85" s="230"/>
      <c r="Q85" s="230"/>
      <c r="R85" s="230"/>
      <c r="S85" s="230"/>
      <c r="T85" s="231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137</v>
      </c>
      <c r="AU85" s="16" t="s">
        <v>82</v>
      </c>
    </row>
    <row r="86" spans="1:65" s="2" customFormat="1" ht="6.95" customHeight="1">
      <c r="A86" s="33"/>
      <c r="B86" s="46"/>
      <c r="C86" s="47"/>
      <c r="D86" s="47"/>
      <c r="E86" s="47"/>
      <c r="F86" s="47"/>
      <c r="G86" s="47"/>
      <c r="H86" s="47"/>
      <c r="I86" s="135"/>
      <c r="J86" s="47"/>
      <c r="K86" s="47"/>
      <c r="L86" s="38"/>
      <c r="M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</sheetData>
  <sheetProtection algorithmName="SHA-512" hashValue="Q5TDmqsJbvJRqu94zzlGt7uLBc6tMxq1UkZP9vNfsV4BZtLsH9Bjsk4IPZ3lkF6Y0F3GkQQwIIcF45NTH0Ilmw==" saltValue="KcPh0RDdx4XxOauR+D3fwtIRUKDEgM/8+Q+yi8+KXUYEXs6H5HuPqu+C2s+CZx0tkfAd9mkPc5bdbdTBMuGkUw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2" customWidth="1"/>
    <col min="2" max="2" width="1.6640625" style="232" customWidth="1"/>
    <col min="3" max="4" width="5" style="232" customWidth="1"/>
    <col min="5" max="5" width="11.6640625" style="232" customWidth="1"/>
    <col min="6" max="6" width="9.1640625" style="232" customWidth="1"/>
    <col min="7" max="7" width="5" style="232" customWidth="1"/>
    <col min="8" max="8" width="77.83203125" style="232" customWidth="1"/>
    <col min="9" max="10" width="20" style="232" customWidth="1"/>
    <col min="11" max="11" width="1.6640625" style="232" customWidth="1"/>
  </cols>
  <sheetData>
    <row r="1" spans="2:11" s="1" customFormat="1" ht="37.5" customHeight="1"/>
    <row r="2" spans="2:11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4" customFormat="1" ht="45" customHeight="1">
      <c r="B3" s="236"/>
      <c r="C3" s="361" t="s">
        <v>747</v>
      </c>
      <c r="D3" s="361"/>
      <c r="E3" s="361"/>
      <c r="F3" s="361"/>
      <c r="G3" s="361"/>
      <c r="H3" s="361"/>
      <c r="I3" s="361"/>
      <c r="J3" s="361"/>
      <c r="K3" s="237"/>
    </row>
    <row r="4" spans="2:11" s="1" customFormat="1" ht="25.5" customHeight="1">
      <c r="B4" s="238"/>
      <c r="C4" s="362" t="s">
        <v>748</v>
      </c>
      <c r="D4" s="362"/>
      <c r="E4" s="362"/>
      <c r="F4" s="362"/>
      <c r="G4" s="362"/>
      <c r="H4" s="362"/>
      <c r="I4" s="362"/>
      <c r="J4" s="362"/>
      <c r="K4" s="239"/>
    </row>
    <row r="5" spans="2:11" s="1" customFormat="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s="1" customFormat="1" ht="15" customHeight="1">
      <c r="B6" s="238"/>
      <c r="C6" s="360" t="s">
        <v>749</v>
      </c>
      <c r="D6" s="360"/>
      <c r="E6" s="360"/>
      <c r="F6" s="360"/>
      <c r="G6" s="360"/>
      <c r="H6" s="360"/>
      <c r="I6" s="360"/>
      <c r="J6" s="360"/>
      <c r="K6" s="239"/>
    </row>
    <row r="7" spans="2:11" s="1" customFormat="1" ht="15" customHeight="1">
      <c r="B7" s="242"/>
      <c r="C7" s="360" t="s">
        <v>750</v>
      </c>
      <c r="D7" s="360"/>
      <c r="E7" s="360"/>
      <c r="F7" s="360"/>
      <c r="G7" s="360"/>
      <c r="H7" s="360"/>
      <c r="I7" s="360"/>
      <c r="J7" s="360"/>
      <c r="K7" s="239"/>
    </row>
    <row r="8" spans="2:11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s="1" customFormat="1" ht="15" customHeight="1">
      <c r="B9" s="242"/>
      <c r="C9" s="360" t="s">
        <v>751</v>
      </c>
      <c r="D9" s="360"/>
      <c r="E9" s="360"/>
      <c r="F9" s="360"/>
      <c r="G9" s="360"/>
      <c r="H9" s="360"/>
      <c r="I9" s="360"/>
      <c r="J9" s="360"/>
      <c r="K9" s="239"/>
    </row>
    <row r="10" spans="2:11" s="1" customFormat="1" ht="15" customHeight="1">
      <c r="B10" s="242"/>
      <c r="C10" s="241"/>
      <c r="D10" s="360" t="s">
        <v>752</v>
      </c>
      <c r="E10" s="360"/>
      <c r="F10" s="360"/>
      <c r="G10" s="360"/>
      <c r="H10" s="360"/>
      <c r="I10" s="360"/>
      <c r="J10" s="360"/>
      <c r="K10" s="239"/>
    </row>
    <row r="11" spans="2:11" s="1" customFormat="1" ht="15" customHeight="1">
      <c r="B11" s="242"/>
      <c r="C11" s="243"/>
      <c r="D11" s="360" t="s">
        <v>753</v>
      </c>
      <c r="E11" s="360"/>
      <c r="F11" s="360"/>
      <c r="G11" s="360"/>
      <c r="H11" s="360"/>
      <c r="I11" s="360"/>
      <c r="J11" s="360"/>
      <c r="K11" s="239"/>
    </row>
    <row r="12" spans="2:11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pans="2:11" s="1" customFormat="1" ht="15" customHeight="1">
      <c r="B13" s="242"/>
      <c r="C13" s="243"/>
      <c r="D13" s="244" t="s">
        <v>754</v>
      </c>
      <c r="E13" s="241"/>
      <c r="F13" s="241"/>
      <c r="G13" s="241"/>
      <c r="H13" s="241"/>
      <c r="I13" s="241"/>
      <c r="J13" s="241"/>
      <c r="K13" s="239"/>
    </row>
    <row r="14" spans="2:11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pans="2:11" s="1" customFormat="1" ht="15" customHeight="1">
      <c r="B15" s="242"/>
      <c r="C15" s="243"/>
      <c r="D15" s="360" t="s">
        <v>755</v>
      </c>
      <c r="E15" s="360"/>
      <c r="F15" s="360"/>
      <c r="G15" s="360"/>
      <c r="H15" s="360"/>
      <c r="I15" s="360"/>
      <c r="J15" s="360"/>
      <c r="K15" s="239"/>
    </row>
    <row r="16" spans="2:11" s="1" customFormat="1" ht="15" customHeight="1">
      <c r="B16" s="242"/>
      <c r="C16" s="243"/>
      <c r="D16" s="360" t="s">
        <v>756</v>
      </c>
      <c r="E16" s="360"/>
      <c r="F16" s="360"/>
      <c r="G16" s="360"/>
      <c r="H16" s="360"/>
      <c r="I16" s="360"/>
      <c r="J16" s="360"/>
      <c r="K16" s="239"/>
    </row>
    <row r="17" spans="2:11" s="1" customFormat="1" ht="15" customHeight="1">
      <c r="B17" s="242"/>
      <c r="C17" s="243"/>
      <c r="D17" s="360" t="s">
        <v>757</v>
      </c>
      <c r="E17" s="360"/>
      <c r="F17" s="360"/>
      <c r="G17" s="360"/>
      <c r="H17" s="360"/>
      <c r="I17" s="360"/>
      <c r="J17" s="360"/>
      <c r="K17" s="239"/>
    </row>
    <row r="18" spans="2:11" s="1" customFormat="1" ht="15" customHeight="1">
      <c r="B18" s="242"/>
      <c r="C18" s="243"/>
      <c r="D18" s="243"/>
      <c r="E18" s="245" t="s">
        <v>79</v>
      </c>
      <c r="F18" s="360" t="s">
        <v>758</v>
      </c>
      <c r="G18" s="360"/>
      <c r="H18" s="360"/>
      <c r="I18" s="360"/>
      <c r="J18" s="360"/>
      <c r="K18" s="239"/>
    </row>
    <row r="19" spans="2:11" s="1" customFormat="1" ht="15" customHeight="1">
      <c r="B19" s="242"/>
      <c r="C19" s="243"/>
      <c r="D19" s="243"/>
      <c r="E19" s="245" t="s">
        <v>759</v>
      </c>
      <c r="F19" s="360" t="s">
        <v>760</v>
      </c>
      <c r="G19" s="360"/>
      <c r="H19" s="360"/>
      <c r="I19" s="360"/>
      <c r="J19" s="360"/>
      <c r="K19" s="239"/>
    </row>
    <row r="20" spans="2:11" s="1" customFormat="1" ht="15" customHeight="1">
      <c r="B20" s="242"/>
      <c r="C20" s="243"/>
      <c r="D20" s="243"/>
      <c r="E20" s="245" t="s">
        <v>761</v>
      </c>
      <c r="F20" s="360" t="s">
        <v>762</v>
      </c>
      <c r="G20" s="360"/>
      <c r="H20" s="360"/>
      <c r="I20" s="360"/>
      <c r="J20" s="360"/>
      <c r="K20" s="239"/>
    </row>
    <row r="21" spans="2:11" s="1" customFormat="1" ht="15" customHeight="1">
      <c r="B21" s="242"/>
      <c r="C21" s="243"/>
      <c r="D21" s="243"/>
      <c r="E21" s="245" t="s">
        <v>763</v>
      </c>
      <c r="F21" s="360" t="s">
        <v>764</v>
      </c>
      <c r="G21" s="360"/>
      <c r="H21" s="360"/>
      <c r="I21" s="360"/>
      <c r="J21" s="360"/>
      <c r="K21" s="239"/>
    </row>
    <row r="22" spans="2:11" s="1" customFormat="1" ht="15" customHeight="1">
      <c r="B22" s="242"/>
      <c r="C22" s="243"/>
      <c r="D22" s="243"/>
      <c r="E22" s="245" t="s">
        <v>765</v>
      </c>
      <c r="F22" s="360" t="s">
        <v>766</v>
      </c>
      <c r="G22" s="360"/>
      <c r="H22" s="360"/>
      <c r="I22" s="360"/>
      <c r="J22" s="360"/>
      <c r="K22" s="239"/>
    </row>
    <row r="23" spans="2:11" s="1" customFormat="1" ht="15" customHeight="1">
      <c r="B23" s="242"/>
      <c r="C23" s="243"/>
      <c r="D23" s="243"/>
      <c r="E23" s="245" t="s">
        <v>767</v>
      </c>
      <c r="F23" s="360" t="s">
        <v>768</v>
      </c>
      <c r="G23" s="360"/>
      <c r="H23" s="360"/>
      <c r="I23" s="360"/>
      <c r="J23" s="360"/>
      <c r="K23" s="239"/>
    </row>
    <row r="24" spans="2:11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pans="2:11" s="1" customFormat="1" ht="15" customHeight="1">
      <c r="B25" s="242"/>
      <c r="C25" s="360" t="s">
        <v>769</v>
      </c>
      <c r="D25" s="360"/>
      <c r="E25" s="360"/>
      <c r="F25" s="360"/>
      <c r="G25" s="360"/>
      <c r="H25" s="360"/>
      <c r="I25" s="360"/>
      <c r="J25" s="360"/>
      <c r="K25" s="239"/>
    </row>
    <row r="26" spans="2:11" s="1" customFormat="1" ht="15" customHeight="1">
      <c r="B26" s="242"/>
      <c r="C26" s="360" t="s">
        <v>770</v>
      </c>
      <c r="D26" s="360"/>
      <c r="E26" s="360"/>
      <c r="F26" s="360"/>
      <c r="G26" s="360"/>
      <c r="H26" s="360"/>
      <c r="I26" s="360"/>
      <c r="J26" s="360"/>
      <c r="K26" s="239"/>
    </row>
    <row r="27" spans="2:11" s="1" customFormat="1" ht="15" customHeight="1">
      <c r="B27" s="242"/>
      <c r="C27" s="241"/>
      <c r="D27" s="360" t="s">
        <v>771</v>
      </c>
      <c r="E27" s="360"/>
      <c r="F27" s="360"/>
      <c r="G27" s="360"/>
      <c r="H27" s="360"/>
      <c r="I27" s="360"/>
      <c r="J27" s="360"/>
      <c r="K27" s="239"/>
    </row>
    <row r="28" spans="2:11" s="1" customFormat="1" ht="15" customHeight="1">
      <c r="B28" s="242"/>
      <c r="C28" s="243"/>
      <c r="D28" s="360" t="s">
        <v>772</v>
      </c>
      <c r="E28" s="360"/>
      <c r="F28" s="360"/>
      <c r="G28" s="360"/>
      <c r="H28" s="360"/>
      <c r="I28" s="360"/>
      <c r="J28" s="360"/>
      <c r="K28" s="239"/>
    </row>
    <row r="29" spans="2:11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pans="2:11" s="1" customFormat="1" ht="15" customHeight="1">
      <c r="B30" s="242"/>
      <c r="C30" s="243"/>
      <c r="D30" s="360" t="s">
        <v>773</v>
      </c>
      <c r="E30" s="360"/>
      <c r="F30" s="360"/>
      <c r="G30" s="360"/>
      <c r="H30" s="360"/>
      <c r="I30" s="360"/>
      <c r="J30" s="360"/>
      <c r="K30" s="239"/>
    </row>
    <row r="31" spans="2:11" s="1" customFormat="1" ht="15" customHeight="1">
      <c r="B31" s="242"/>
      <c r="C31" s="243"/>
      <c r="D31" s="360" t="s">
        <v>774</v>
      </c>
      <c r="E31" s="360"/>
      <c r="F31" s="360"/>
      <c r="G31" s="360"/>
      <c r="H31" s="360"/>
      <c r="I31" s="360"/>
      <c r="J31" s="360"/>
      <c r="K31" s="239"/>
    </row>
    <row r="32" spans="2:11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pans="2:11" s="1" customFormat="1" ht="15" customHeight="1">
      <c r="B33" s="242"/>
      <c r="C33" s="243"/>
      <c r="D33" s="360" t="s">
        <v>775</v>
      </c>
      <c r="E33" s="360"/>
      <c r="F33" s="360"/>
      <c r="G33" s="360"/>
      <c r="H33" s="360"/>
      <c r="I33" s="360"/>
      <c r="J33" s="360"/>
      <c r="K33" s="239"/>
    </row>
    <row r="34" spans="2:11" s="1" customFormat="1" ht="15" customHeight="1">
      <c r="B34" s="242"/>
      <c r="C34" s="243"/>
      <c r="D34" s="360" t="s">
        <v>776</v>
      </c>
      <c r="E34" s="360"/>
      <c r="F34" s="360"/>
      <c r="G34" s="360"/>
      <c r="H34" s="360"/>
      <c r="I34" s="360"/>
      <c r="J34" s="360"/>
      <c r="K34" s="239"/>
    </row>
    <row r="35" spans="2:11" s="1" customFormat="1" ht="15" customHeight="1">
      <c r="B35" s="242"/>
      <c r="C35" s="243"/>
      <c r="D35" s="360" t="s">
        <v>777</v>
      </c>
      <c r="E35" s="360"/>
      <c r="F35" s="360"/>
      <c r="G35" s="360"/>
      <c r="H35" s="360"/>
      <c r="I35" s="360"/>
      <c r="J35" s="360"/>
      <c r="K35" s="239"/>
    </row>
    <row r="36" spans="2:11" s="1" customFormat="1" ht="15" customHeight="1">
      <c r="B36" s="242"/>
      <c r="C36" s="243"/>
      <c r="D36" s="241"/>
      <c r="E36" s="244" t="s">
        <v>114</v>
      </c>
      <c r="F36" s="241"/>
      <c r="G36" s="360" t="s">
        <v>778</v>
      </c>
      <c r="H36" s="360"/>
      <c r="I36" s="360"/>
      <c r="J36" s="360"/>
      <c r="K36" s="239"/>
    </row>
    <row r="37" spans="2:11" s="1" customFormat="1" ht="30.75" customHeight="1">
      <c r="B37" s="242"/>
      <c r="C37" s="243"/>
      <c r="D37" s="241"/>
      <c r="E37" s="244" t="s">
        <v>779</v>
      </c>
      <c r="F37" s="241"/>
      <c r="G37" s="360" t="s">
        <v>780</v>
      </c>
      <c r="H37" s="360"/>
      <c r="I37" s="360"/>
      <c r="J37" s="360"/>
      <c r="K37" s="239"/>
    </row>
    <row r="38" spans="2:11" s="1" customFormat="1" ht="15" customHeight="1">
      <c r="B38" s="242"/>
      <c r="C38" s="243"/>
      <c r="D38" s="241"/>
      <c r="E38" s="244" t="s">
        <v>53</v>
      </c>
      <c r="F38" s="241"/>
      <c r="G38" s="360" t="s">
        <v>781</v>
      </c>
      <c r="H38" s="360"/>
      <c r="I38" s="360"/>
      <c r="J38" s="360"/>
      <c r="K38" s="239"/>
    </row>
    <row r="39" spans="2:11" s="1" customFormat="1" ht="15" customHeight="1">
      <c r="B39" s="242"/>
      <c r="C39" s="243"/>
      <c r="D39" s="241"/>
      <c r="E39" s="244" t="s">
        <v>54</v>
      </c>
      <c r="F39" s="241"/>
      <c r="G39" s="360" t="s">
        <v>782</v>
      </c>
      <c r="H39" s="360"/>
      <c r="I39" s="360"/>
      <c r="J39" s="360"/>
      <c r="K39" s="239"/>
    </row>
    <row r="40" spans="2:11" s="1" customFormat="1" ht="15" customHeight="1">
      <c r="B40" s="242"/>
      <c r="C40" s="243"/>
      <c r="D40" s="241"/>
      <c r="E40" s="244" t="s">
        <v>115</v>
      </c>
      <c r="F40" s="241"/>
      <c r="G40" s="360" t="s">
        <v>783</v>
      </c>
      <c r="H40" s="360"/>
      <c r="I40" s="360"/>
      <c r="J40" s="360"/>
      <c r="K40" s="239"/>
    </row>
    <row r="41" spans="2:11" s="1" customFormat="1" ht="15" customHeight="1">
      <c r="B41" s="242"/>
      <c r="C41" s="243"/>
      <c r="D41" s="241"/>
      <c r="E41" s="244" t="s">
        <v>116</v>
      </c>
      <c r="F41" s="241"/>
      <c r="G41" s="360" t="s">
        <v>784</v>
      </c>
      <c r="H41" s="360"/>
      <c r="I41" s="360"/>
      <c r="J41" s="360"/>
      <c r="K41" s="239"/>
    </row>
    <row r="42" spans="2:11" s="1" customFormat="1" ht="15" customHeight="1">
      <c r="B42" s="242"/>
      <c r="C42" s="243"/>
      <c r="D42" s="241"/>
      <c r="E42" s="244" t="s">
        <v>785</v>
      </c>
      <c r="F42" s="241"/>
      <c r="G42" s="360" t="s">
        <v>786</v>
      </c>
      <c r="H42" s="360"/>
      <c r="I42" s="360"/>
      <c r="J42" s="360"/>
      <c r="K42" s="239"/>
    </row>
    <row r="43" spans="2:11" s="1" customFormat="1" ht="15" customHeight="1">
      <c r="B43" s="242"/>
      <c r="C43" s="243"/>
      <c r="D43" s="241"/>
      <c r="E43" s="244"/>
      <c r="F43" s="241"/>
      <c r="G43" s="360" t="s">
        <v>787</v>
      </c>
      <c r="H43" s="360"/>
      <c r="I43" s="360"/>
      <c r="J43" s="360"/>
      <c r="K43" s="239"/>
    </row>
    <row r="44" spans="2:11" s="1" customFormat="1" ht="15" customHeight="1">
      <c r="B44" s="242"/>
      <c r="C44" s="243"/>
      <c r="D44" s="241"/>
      <c r="E44" s="244" t="s">
        <v>788</v>
      </c>
      <c r="F44" s="241"/>
      <c r="G44" s="360" t="s">
        <v>789</v>
      </c>
      <c r="H44" s="360"/>
      <c r="I44" s="360"/>
      <c r="J44" s="360"/>
      <c r="K44" s="239"/>
    </row>
    <row r="45" spans="2:11" s="1" customFormat="1" ht="15" customHeight="1">
      <c r="B45" s="242"/>
      <c r="C45" s="243"/>
      <c r="D45" s="241"/>
      <c r="E45" s="244" t="s">
        <v>118</v>
      </c>
      <c r="F45" s="241"/>
      <c r="G45" s="360" t="s">
        <v>790</v>
      </c>
      <c r="H45" s="360"/>
      <c r="I45" s="360"/>
      <c r="J45" s="360"/>
      <c r="K45" s="239"/>
    </row>
    <row r="46" spans="2:11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pans="2:11" s="1" customFormat="1" ht="15" customHeight="1">
      <c r="B47" s="242"/>
      <c r="C47" s="243"/>
      <c r="D47" s="360" t="s">
        <v>791</v>
      </c>
      <c r="E47" s="360"/>
      <c r="F47" s="360"/>
      <c r="G47" s="360"/>
      <c r="H47" s="360"/>
      <c r="I47" s="360"/>
      <c r="J47" s="360"/>
      <c r="K47" s="239"/>
    </row>
    <row r="48" spans="2:11" s="1" customFormat="1" ht="15" customHeight="1">
      <c r="B48" s="242"/>
      <c r="C48" s="243"/>
      <c r="D48" s="243"/>
      <c r="E48" s="360" t="s">
        <v>792</v>
      </c>
      <c r="F48" s="360"/>
      <c r="G48" s="360"/>
      <c r="H48" s="360"/>
      <c r="I48" s="360"/>
      <c r="J48" s="360"/>
      <c r="K48" s="239"/>
    </row>
    <row r="49" spans="2:11" s="1" customFormat="1" ht="15" customHeight="1">
      <c r="B49" s="242"/>
      <c r="C49" s="243"/>
      <c r="D49" s="243"/>
      <c r="E49" s="360" t="s">
        <v>793</v>
      </c>
      <c r="F49" s="360"/>
      <c r="G49" s="360"/>
      <c r="H49" s="360"/>
      <c r="I49" s="360"/>
      <c r="J49" s="360"/>
      <c r="K49" s="239"/>
    </row>
    <row r="50" spans="2:11" s="1" customFormat="1" ht="15" customHeight="1">
      <c r="B50" s="242"/>
      <c r="C50" s="243"/>
      <c r="D50" s="243"/>
      <c r="E50" s="360" t="s">
        <v>794</v>
      </c>
      <c r="F50" s="360"/>
      <c r="G50" s="360"/>
      <c r="H50" s="360"/>
      <c r="I50" s="360"/>
      <c r="J50" s="360"/>
      <c r="K50" s="239"/>
    </row>
    <row r="51" spans="2:11" s="1" customFormat="1" ht="15" customHeight="1">
      <c r="B51" s="242"/>
      <c r="C51" s="243"/>
      <c r="D51" s="360" t="s">
        <v>795</v>
      </c>
      <c r="E51" s="360"/>
      <c r="F51" s="360"/>
      <c r="G51" s="360"/>
      <c r="H51" s="360"/>
      <c r="I51" s="360"/>
      <c r="J51" s="360"/>
      <c r="K51" s="239"/>
    </row>
    <row r="52" spans="2:11" s="1" customFormat="1" ht="25.5" customHeight="1">
      <c r="B52" s="238"/>
      <c r="C52" s="362" t="s">
        <v>796</v>
      </c>
      <c r="D52" s="362"/>
      <c r="E52" s="362"/>
      <c r="F52" s="362"/>
      <c r="G52" s="362"/>
      <c r="H52" s="362"/>
      <c r="I52" s="362"/>
      <c r="J52" s="362"/>
      <c r="K52" s="239"/>
    </row>
    <row r="53" spans="2:11" s="1" customFormat="1" ht="5.25" customHeight="1">
      <c r="B53" s="238"/>
      <c r="C53" s="240"/>
      <c r="D53" s="240"/>
      <c r="E53" s="240"/>
      <c r="F53" s="240"/>
      <c r="G53" s="240"/>
      <c r="H53" s="240"/>
      <c r="I53" s="240"/>
      <c r="J53" s="240"/>
      <c r="K53" s="239"/>
    </row>
    <row r="54" spans="2:11" s="1" customFormat="1" ht="15" customHeight="1">
      <c r="B54" s="238"/>
      <c r="C54" s="360" t="s">
        <v>797</v>
      </c>
      <c r="D54" s="360"/>
      <c r="E54" s="360"/>
      <c r="F54" s="360"/>
      <c r="G54" s="360"/>
      <c r="H54" s="360"/>
      <c r="I54" s="360"/>
      <c r="J54" s="360"/>
      <c r="K54" s="239"/>
    </row>
    <row r="55" spans="2:11" s="1" customFormat="1" ht="15" customHeight="1">
      <c r="B55" s="238"/>
      <c r="C55" s="360" t="s">
        <v>798</v>
      </c>
      <c r="D55" s="360"/>
      <c r="E55" s="360"/>
      <c r="F55" s="360"/>
      <c r="G55" s="360"/>
      <c r="H55" s="360"/>
      <c r="I55" s="360"/>
      <c r="J55" s="360"/>
      <c r="K55" s="239"/>
    </row>
    <row r="56" spans="2:11" s="1" customFormat="1" ht="12.75" customHeight="1">
      <c r="B56" s="238"/>
      <c r="C56" s="241"/>
      <c r="D56" s="241"/>
      <c r="E56" s="241"/>
      <c r="F56" s="241"/>
      <c r="G56" s="241"/>
      <c r="H56" s="241"/>
      <c r="I56" s="241"/>
      <c r="J56" s="241"/>
      <c r="K56" s="239"/>
    </row>
    <row r="57" spans="2:11" s="1" customFormat="1" ht="15" customHeight="1">
      <c r="B57" s="238"/>
      <c r="C57" s="360" t="s">
        <v>799</v>
      </c>
      <c r="D57" s="360"/>
      <c r="E57" s="360"/>
      <c r="F57" s="360"/>
      <c r="G57" s="360"/>
      <c r="H57" s="360"/>
      <c r="I57" s="360"/>
      <c r="J57" s="360"/>
      <c r="K57" s="239"/>
    </row>
    <row r="58" spans="2:11" s="1" customFormat="1" ht="15" customHeight="1">
      <c r="B58" s="238"/>
      <c r="C58" s="243"/>
      <c r="D58" s="360" t="s">
        <v>800</v>
      </c>
      <c r="E58" s="360"/>
      <c r="F58" s="360"/>
      <c r="G58" s="360"/>
      <c r="H58" s="360"/>
      <c r="I58" s="360"/>
      <c r="J58" s="360"/>
      <c r="K58" s="239"/>
    </row>
    <row r="59" spans="2:11" s="1" customFormat="1" ht="15" customHeight="1">
      <c r="B59" s="238"/>
      <c r="C59" s="243"/>
      <c r="D59" s="360" t="s">
        <v>801</v>
      </c>
      <c r="E59" s="360"/>
      <c r="F59" s="360"/>
      <c r="G59" s="360"/>
      <c r="H59" s="360"/>
      <c r="I59" s="360"/>
      <c r="J59" s="360"/>
      <c r="K59" s="239"/>
    </row>
    <row r="60" spans="2:11" s="1" customFormat="1" ht="15" customHeight="1">
      <c r="B60" s="238"/>
      <c r="C60" s="243"/>
      <c r="D60" s="360" t="s">
        <v>802</v>
      </c>
      <c r="E60" s="360"/>
      <c r="F60" s="360"/>
      <c r="G60" s="360"/>
      <c r="H60" s="360"/>
      <c r="I60" s="360"/>
      <c r="J60" s="360"/>
      <c r="K60" s="239"/>
    </row>
    <row r="61" spans="2:11" s="1" customFormat="1" ht="15" customHeight="1">
      <c r="B61" s="238"/>
      <c r="C61" s="243"/>
      <c r="D61" s="360" t="s">
        <v>803</v>
      </c>
      <c r="E61" s="360"/>
      <c r="F61" s="360"/>
      <c r="G61" s="360"/>
      <c r="H61" s="360"/>
      <c r="I61" s="360"/>
      <c r="J61" s="360"/>
      <c r="K61" s="239"/>
    </row>
    <row r="62" spans="2:11" s="1" customFormat="1" ht="15" customHeight="1">
      <c r="B62" s="238"/>
      <c r="C62" s="243"/>
      <c r="D62" s="364" t="s">
        <v>804</v>
      </c>
      <c r="E62" s="364"/>
      <c r="F62" s="364"/>
      <c r="G62" s="364"/>
      <c r="H62" s="364"/>
      <c r="I62" s="364"/>
      <c r="J62" s="364"/>
      <c r="K62" s="239"/>
    </row>
    <row r="63" spans="2:11" s="1" customFormat="1" ht="15" customHeight="1">
      <c r="B63" s="238"/>
      <c r="C63" s="243"/>
      <c r="D63" s="360" t="s">
        <v>805</v>
      </c>
      <c r="E63" s="360"/>
      <c r="F63" s="360"/>
      <c r="G63" s="360"/>
      <c r="H63" s="360"/>
      <c r="I63" s="360"/>
      <c r="J63" s="360"/>
      <c r="K63" s="239"/>
    </row>
    <row r="64" spans="2:11" s="1" customFormat="1" ht="12.75" customHeight="1">
      <c r="B64" s="238"/>
      <c r="C64" s="243"/>
      <c r="D64" s="243"/>
      <c r="E64" s="246"/>
      <c r="F64" s="243"/>
      <c r="G64" s="243"/>
      <c r="H64" s="243"/>
      <c r="I64" s="243"/>
      <c r="J64" s="243"/>
      <c r="K64" s="239"/>
    </row>
    <row r="65" spans="2:11" s="1" customFormat="1" ht="15" customHeight="1">
      <c r="B65" s="238"/>
      <c r="C65" s="243"/>
      <c r="D65" s="360" t="s">
        <v>806</v>
      </c>
      <c r="E65" s="360"/>
      <c r="F65" s="360"/>
      <c r="G65" s="360"/>
      <c r="H65" s="360"/>
      <c r="I65" s="360"/>
      <c r="J65" s="360"/>
      <c r="K65" s="239"/>
    </row>
    <row r="66" spans="2:11" s="1" customFormat="1" ht="15" customHeight="1">
      <c r="B66" s="238"/>
      <c r="C66" s="243"/>
      <c r="D66" s="364" t="s">
        <v>807</v>
      </c>
      <c r="E66" s="364"/>
      <c r="F66" s="364"/>
      <c r="G66" s="364"/>
      <c r="H66" s="364"/>
      <c r="I66" s="364"/>
      <c r="J66" s="364"/>
      <c r="K66" s="239"/>
    </row>
    <row r="67" spans="2:11" s="1" customFormat="1" ht="15" customHeight="1">
      <c r="B67" s="238"/>
      <c r="C67" s="243"/>
      <c r="D67" s="360" t="s">
        <v>808</v>
      </c>
      <c r="E67" s="360"/>
      <c r="F67" s="360"/>
      <c r="G67" s="360"/>
      <c r="H67" s="360"/>
      <c r="I67" s="360"/>
      <c r="J67" s="360"/>
      <c r="K67" s="239"/>
    </row>
    <row r="68" spans="2:11" s="1" customFormat="1" ht="15" customHeight="1">
      <c r="B68" s="238"/>
      <c r="C68" s="243"/>
      <c r="D68" s="360" t="s">
        <v>809</v>
      </c>
      <c r="E68" s="360"/>
      <c r="F68" s="360"/>
      <c r="G68" s="360"/>
      <c r="H68" s="360"/>
      <c r="I68" s="360"/>
      <c r="J68" s="360"/>
      <c r="K68" s="239"/>
    </row>
    <row r="69" spans="2:11" s="1" customFormat="1" ht="15" customHeight="1">
      <c r="B69" s="238"/>
      <c r="C69" s="243"/>
      <c r="D69" s="360" t="s">
        <v>810</v>
      </c>
      <c r="E69" s="360"/>
      <c r="F69" s="360"/>
      <c r="G69" s="360"/>
      <c r="H69" s="360"/>
      <c r="I69" s="360"/>
      <c r="J69" s="360"/>
      <c r="K69" s="239"/>
    </row>
    <row r="70" spans="2:11" s="1" customFormat="1" ht="15" customHeight="1">
      <c r="B70" s="238"/>
      <c r="C70" s="243"/>
      <c r="D70" s="360" t="s">
        <v>811</v>
      </c>
      <c r="E70" s="360"/>
      <c r="F70" s="360"/>
      <c r="G70" s="360"/>
      <c r="H70" s="360"/>
      <c r="I70" s="360"/>
      <c r="J70" s="360"/>
      <c r="K70" s="239"/>
    </row>
    <row r="71" spans="2:1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pans="2:11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2:11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pans="2:11" s="1" customFormat="1" ht="45" customHeight="1">
      <c r="B75" s="255"/>
      <c r="C75" s="363" t="s">
        <v>812</v>
      </c>
      <c r="D75" s="363"/>
      <c r="E75" s="363"/>
      <c r="F75" s="363"/>
      <c r="G75" s="363"/>
      <c r="H75" s="363"/>
      <c r="I75" s="363"/>
      <c r="J75" s="363"/>
      <c r="K75" s="256"/>
    </row>
    <row r="76" spans="2:11" s="1" customFormat="1" ht="17.25" customHeight="1">
      <c r="B76" s="255"/>
      <c r="C76" s="257" t="s">
        <v>813</v>
      </c>
      <c r="D76" s="257"/>
      <c r="E76" s="257"/>
      <c r="F76" s="257" t="s">
        <v>814</v>
      </c>
      <c r="G76" s="258"/>
      <c r="H76" s="257" t="s">
        <v>54</v>
      </c>
      <c r="I76" s="257" t="s">
        <v>57</v>
      </c>
      <c r="J76" s="257" t="s">
        <v>815</v>
      </c>
      <c r="K76" s="256"/>
    </row>
    <row r="77" spans="2:11" s="1" customFormat="1" ht="17.25" customHeight="1">
      <c r="B77" s="255"/>
      <c r="C77" s="259" t="s">
        <v>816</v>
      </c>
      <c r="D77" s="259"/>
      <c r="E77" s="259"/>
      <c r="F77" s="260" t="s">
        <v>817</v>
      </c>
      <c r="G77" s="261"/>
      <c r="H77" s="259"/>
      <c r="I77" s="259"/>
      <c r="J77" s="259" t="s">
        <v>818</v>
      </c>
      <c r="K77" s="256"/>
    </row>
    <row r="78" spans="2:11" s="1" customFormat="1" ht="5.25" customHeight="1">
      <c r="B78" s="255"/>
      <c r="C78" s="262"/>
      <c r="D78" s="262"/>
      <c r="E78" s="262"/>
      <c r="F78" s="262"/>
      <c r="G78" s="263"/>
      <c r="H78" s="262"/>
      <c r="I78" s="262"/>
      <c r="J78" s="262"/>
      <c r="K78" s="256"/>
    </row>
    <row r="79" spans="2:11" s="1" customFormat="1" ht="15" customHeight="1">
      <c r="B79" s="255"/>
      <c r="C79" s="244" t="s">
        <v>53</v>
      </c>
      <c r="D79" s="262"/>
      <c r="E79" s="262"/>
      <c r="F79" s="264" t="s">
        <v>819</v>
      </c>
      <c r="G79" s="263"/>
      <c r="H79" s="244" t="s">
        <v>820</v>
      </c>
      <c r="I79" s="244" t="s">
        <v>821</v>
      </c>
      <c r="J79" s="244">
        <v>20</v>
      </c>
      <c r="K79" s="256"/>
    </row>
    <row r="80" spans="2:11" s="1" customFormat="1" ht="15" customHeight="1">
      <c r="B80" s="255"/>
      <c r="C80" s="244" t="s">
        <v>822</v>
      </c>
      <c r="D80" s="244"/>
      <c r="E80" s="244"/>
      <c r="F80" s="264" t="s">
        <v>819</v>
      </c>
      <c r="G80" s="263"/>
      <c r="H80" s="244" t="s">
        <v>823</v>
      </c>
      <c r="I80" s="244" t="s">
        <v>821</v>
      </c>
      <c r="J80" s="244">
        <v>120</v>
      </c>
      <c r="K80" s="256"/>
    </row>
    <row r="81" spans="2:11" s="1" customFormat="1" ht="15" customHeight="1">
      <c r="B81" s="265"/>
      <c r="C81" s="244" t="s">
        <v>824</v>
      </c>
      <c r="D81" s="244"/>
      <c r="E81" s="244"/>
      <c r="F81" s="264" t="s">
        <v>825</v>
      </c>
      <c r="G81" s="263"/>
      <c r="H81" s="244" t="s">
        <v>826</v>
      </c>
      <c r="I81" s="244" t="s">
        <v>821</v>
      </c>
      <c r="J81" s="244">
        <v>50</v>
      </c>
      <c r="K81" s="256"/>
    </row>
    <row r="82" spans="2:11" s="1" customFormat="1" ht="15" customHeight="1">
      <c r="B82" s="265"/>
      <c r="C82" s="244" t="s">
        <v>827</v>
      </c>
      <c r="D82" s="244"/>
      <c r="E82" s="244"/>
      <c r="F82" s="264" t="s">
        <v>819</v>
      </c>
      <c r="G82" s="263"/>
      <c r="H82" s="244" t="s">
        <v>828</v>
      </c>
      <c r="I82" s="244" t="s">
        <v>829</v>
      </c>
      <c r="J82" s="244"/>
      <c r="K82" s="256"/>
    </row>
    <row r="83" spans="2:11" s="1" customFormat="1" ht="15" customHeight="1">
      <c r="B83" s="265"/>
      <c r="C83" s="266" t="s">
        <v>830</v>
      </c>
      <c r="D83" s="266"/>
      <c r="E83" s="266"/>
      <c r="F83" s="267" t="s">
        <v>825</v>
      </c>
      <c r="G83" s="266"/>
      <c r="H83" s="266" t="s">
        <v>831</v>
      </c>
      <c r="I83" s="266" t="s">
        <v>821</v>
      </c>
      <c r="J83" s="266">
        <v>15</v>
      </c>
      <c r="K83" s="256"/>
    </row>
    <row r="84" spans="2:11" s="1" customFormat="1" ht="15" customHeight="1">
      <c r="B84" s="265"/>
      <c r="C84" s="266" t="s">
        <v>832</v>
      </c>
      <c r="D84" s="266"/>
      <c r="E84" s="266"/>
      <c r="F84" s="267" t="s">
        <v>825</v>
      </c>
      <c r="G84" s="266"/>
      <c r="H84" s="266" t="s">
        <v>833</v>
      </c>
      <c r="I84" s="266" t="s">
        <v>821</v>
      </c>
      <c r="J84" s="266">
        <v>15</v>
      </c>
      <c r="K84" s="256"/>
    </row>
    <row r="85" spans="2:11" s="1" customFormat="1" ht="15" customHeight="1">
      <c r="B85" s="265"/>
      <c r="C85" s="266" t="s">
        <v>834</v>
      </c>
      <c r="D85" s="266"/>
      <c r="E85" s="266"/>
      <c r="F85" s="267" t="s">
        <v>825</v>
      </c>
      <c r="G85" s="266"/>
      <c r="H85" s="266" t="s">
        <v>835</v>
      </c>
      <c r="I85" s="266" t="s">
        <v>821</v>
      </c>
      <c r="J85" s="266">
        <v>20</v>
      </c>
      <c r="K85" s="256"/>
    </row>
    <row r="86" spans="2:11" s="1" customFormat="1" ht="15" customHeight="1">
      <c r="B86" s="265"/>
      <c r="C86" s="266" t="s">
        <v>836</v>
      </c>
      <c r="D86" s="266"/>
      <c r="E86" s="266"/>
      <c r="F86" s="267" t="s">
        <v>825</v>
      </c>
      <c r="G86" s="266"/>
      <c r="H86" s="266" t="s">
        <v>837</v>
      </c>
      <c r="I86" s="266" t="s">
        <v>821</v>
      </c>
      <c r="J86" s="266">
        <v>20</v>
      </c>
      <c r="K86" s="256"/>
    </row>
    <row r="87" spans="2:11" s="1" customFormat="1" ht="15" customHeight="1">
      <c r="B87" s="265"/>
      <c r="C87" s="244" t="s">
        <v>838</v>
      </c>
      <c r="D87" s="244"/>
      <c r="E87" s="244"/>
      <c r="F87" s="264" t="s">
        <v>825</v>
      </c>
      <c r="G87" s="263"/>
      <c r="H87" s="244" t="s">
        <v>839</v>
      </c>
      <c r="I87" s="244" t="s">
        <v>821</v>
      </c>
      <c r="J87" s="244">
        <v>50</v>
      </c>
      <c r="K87" s="256"/>
    </row>
    <row r="88" spans="2:11" s="1" customFormat="1" ht="15" customHeight="1">
      <c r="B88" s="265"/>
      <c r="C88" s="244" t="s">
        <v>840</v>
      </c>
      <c r="D88" s="244"/>
      <c r="E88" s="244"/>
      <c r="F88" s="264" t="s">
        <v>825</v>
      </c>
      <c r="G88" s="263"/>
      <c r="H88" s="244" t="s">
        <v>841</v>
      </c>
      <c r="I88" s="244" t="s">
        <v>821</v>
      </c>
      <c r="J88" s="244">
        <v>20</v>
      </c>
      <c r="K88" s="256"/>
    </row>
    <row r="89" spans="2:11" s="1" customFormat="1" ht="15" customHeight="1">
      <c r="B89" s="265"/>
      <c r="C89" s="244" t="s">
        <v>842</v>
      </c>
      <c r="D89" s="244"/>
      <c r="E89" s="244"/>
      <c r="F89" s="264" t="s">
        <v>825</v>
      </c>
      <c r="G89" s="263"/>
      <c r="H89" s="244" t="s">
        <v>843</v>
      </c>
      <c r="I89" s="244" t="s">
        <v>821</v>
      </c>
      <c r="J89" s="244">
        <v>20</v>
      </c>
      <c r="K89" s="256"/>
    </row>
    <row r="90" spans="2:11" s="1" customFormat="1" ht="15" customHeight="1">
      <c r="B90" s="265"/>
      <c r="C90" s="244" t="s">
        <v>844</v>
      </c>
      <c r="D90" s="244"/>
      <c r="E90" s="244"/>
      <c r="F90" s="264" t="s">
        <v>825</v>
      </c>
      <c r="G90" s="263"/>
      <c r="H90" s="244" t="s">
        <v>845</v>
      </c>
      <c r="I90" s="244" t="s">
        <v>821</v>
      </c>
      <c r="J90" s="244">
        <v>50</v>
      </c>
      <c r="K90" s="256"/>
    </row>
    <row r="91" spans="2:11" s="1" customFormat="1" ht="15" customHeight="1">
      <c r="B91" s="265"/>
      <c r="C91" s="244" t="s">
        <v>846</v>
      </c>
      <c r="D91" s="244"/>
      <c r="E91" s="244"/>
      <c r="F91" s="264" t="s">
        <v>825</v>
      </c>
      <c r="G91" s="263"/>
      <c r="H91" s="244" t="s">
        <v>846</v>
      </c>
      <c r="I91" s="244" t="s">
        <v>821</v>
      </c>
      <c r="J91" s="244">
        <v>50</v>
      </c>
      <c r="K91" s="256"/>
    </row>
    <row r="92" spans="2:11" s="1" customFormat="1" ht="15" customHeight="1">
      <c r="B92" s="265"/>
      <c r="C92" s="244" t="s">
        <v>847</v>
      </c>
      <c r="D92" s="244"/>
      <c r="E92" s="244"/>
      <c r="F92" s="264" t="s">
        <v>825</v>
      </c>
      <c r="G92" s="263"/>
      <c r="H92" s="244" t="s">
        <v>848</v>
      </c>
      <c r="I92" s="244" t="s">
        <v>821</v>
      </c>
      <c r="J92" s="244">
        <v>255</v>
      </c>
      <c r="K92" s="256"/>
    </row>
    <row r="93" spans="2:11" s="1" customFormat="1" ht="15" customHeight="1">
      <c r="B93" s="265"/>
      <c r="C93" s="244" t="s">
        <v>849</v>
      </c>
      <c r="D93" s="244"/>
      <c r="E93" s="244"/>
      <c r="F93" s="264" t="s">
        <v>819</v>
      </c>
      <c r="G93" s="263"/>
      <c r="H93" s="244" t="s">
        <v>850</v>
      </c>
      <c r="I93" s="244" t="s">
        <v>851</v>
      </c>
      <c r="J93" s="244"/>
      <c r="K93" s="256"/>
    </row>
    <row r="94" spans="2:11" s="1" customFormat="1" ht="15" customHeight="1">
      <c r="B94" s="265"/>
      <c r="C94" s="244" t="s">
        <v>852</v>
      </c>
      <c r="D94" s="244"/>
      <c r="E94" s="244"/>
      <c r="F94" s="264" t="s">
        <v>819</v>
      </c>
      <c r="G94" s="263"/>
      <c r="H94" s="244" t="s">
        <v>853</v>
      </c>
      <c r="I94" s="244" t="s">
        <v>854</v>
      </c>
      <c r="J94" s="244"/>
      <c r="K94" s="256"/>
    </row>
    <row r="95" spans="2:11" s="1" customFormat="1" ht="15" customHeight="1">
      <c r="B95" s="265"/>
      <c r="C95" s="244" t="s">
        <v>855</v>
      </c>
      <c r="D95" s="244"/>
      <c r="E95" s="244"/>
      <c r="F95" s="264" t="s">
        <v>819</v>
      </c>
      <c r="G95" s="263"/>
      <c r="H95" s="244" t="s">
        <v>855</v>
      </c>
      <c r="I95" s="244" t="s">
        <v>854</v>
      </c>
      <c r="J95" s="244"/>
      <c r="K95" s="256"/>
    </row>
    <row r="96" spans="2:11" s="1" customFormat="1" ht="15" customHeight="1">
      <c r="B96" s="265"/>
      <c r="C96" s="244" t="s">
        <v>38</v>
      </c>
      <c r="D96" s="244"/>
      <c r="E96" s="244"/>
      <c r="F96" s="264" t="s">
        <v>819</v>
      </c>
      <c r="G96" s="263"/>
      <c r="H96" s="244" t="s">
        <v>856</v>
      </c>
      <c r="I96" s="244" t="s">
        <v>854</v>
      </c>
      <c r="J96" s="244"/>
      <c r="K96" s="256"/>
    </row>
    <row r="97" spans="2:11" s="1" customFormat="1" ht="15" customHeight="1">
      <c r="B97" s="265"/>
      <c r="C97" s="244" t="s">
        <v>48</v>
      </c>
      <c r="D97" s="244"/>
      <c r="E97" s="244"/>
      <c r="F97" s="264" t="s">
        <v>819</v>
      </c>
      <c r="G97" s="263"/>
      <c r="H97" s="244" t="s">
        <v>857</v>
      </c>
      <c r="I97" s="244" t="s">
        <v>854</v>
      </c>
      <c r="J97" s="244"/>
      <c r="K97" s="256"/>
    </row>
    <row r="98" spans="2:11" s="1" customFormat="1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spans="2:11" s="1" customFormat="1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spans="2:11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pans="2:1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pans="2:11" s="1" customFormat="1" ht="45" customHeight="1">
      <c r="B102" s="255"/>
      <c r="C102" s="363" t="s">
        <v>858</v>
      </c>
      <c r="D102" s="363"/>
      <c r="E102" s="363"/>
      <c r="F102" s="363"/>
      <c r="G102" s="363"/>
      <c r="H102" s="363"/>
      <c r="I102" s="363"/>
      <c r="J102" s="363"/>
      <c r="K102" s="256"/>
    </row>
    <row r="103" spans="2:11" s="1" customFormat="1" ht="17.25" customHeight="1">
      <c r="B103" s="255"/>
      <c r="C103" s="257" t="s">
        <v>813</v>
      </c>
      <c r="D103" s="257"/>
      <c r="E103" s="257"/>
      <c r="F103" s="257" t="s">
        <v>814</v>
      </c>
      <c r="G103" s="258"/>
      <c r="H103" s="257" t="s">
        <v>54</v>
      </c>
      <c r="I103" s="257" t="s">
        <v>57</v>
      </c>
      <c r="J103" s="257" t="s">
        <v>815</v>
      </c>
      <c r="K103" s="256"/>
    </row>
    <row r="104" spans="2:11" s="1" customFormat="1" ht="17.25" customHeight="1">
      <c r="B104" s="255"/>
      <c r="C104" s="259" t="s">
        <v>816</v>
      </c>
      <c r="D104" s="259"/>
      <c r="E104" s="259"/>
      <c r="F104" s="260" t="s">
        <v>817</v>
      </c>
      <c r="G104" s="261"/>
      <c r="H104" s="259"/>
      <c r="I104" s="259"/>
      <c r="J104" s="259" t="s">
        <v>818</v>
      </c>
      <c r="K104" s="256"/>
    </row>
    <row r="105" spans="2:11" s="1" customFormat="1" ht="5.25" customHeight="1">
      <c r="B105" s="255"/>
      <c r="C105" s="257"/>
      <c r="D105" s="257"/>
      <c r="E105" s="257"/>
      <c r="F105" s="257"/>
      <c r="G105" s="273"/>
      <c r="H105" s="257"/>
      <c r="I105" s="257"/>
      <c r="J105" s="257"/>
      <c r="K105" s="256"/>
    </row>
    <row r="106" spans="2:11" s="1" customFormat="1" ht="15" customHeight="1">
      <c r="B106" s="255"/>
      <c r="C106" s="244" t="s">
        <v>53</v>
      </c>
      <c r="D106" s="262"/>
      <c r="E106" s="262"/>
      <c r="F106" s="264" t="s">
        <v>819</v>
      </c>
      <c r="G106" s="273"/>
      <c r="H106" s="244" t="s">
        <v>859</v>
      </c>
      <c r="I106" s="244" t="s">
        <v>821</v>
      </c>
      <c r="J106" s="244">
        <v>20</v>
      </c>
      <c r="K106" s="256"/>
    </row>
    <row r="107" spans="2:11" s="1" customFormat="1" ht="15" customHeight="1">
      <c r="B107" s="255"/>
      <c r="C107" s="244" t="s">
        <v>822</v>
      </c>
      <c r="D107" s="244"/>
      <c r="E107" s="244"/>
      <c r="F107" s="264" t="s">
        <v>819</v>
      </c>
      <c r="G107" s="244"/>
      <c r="H107" s="244" t="s">
        <v>859</v>
      </c>
      <c r="I107" s="244" t="s">
        <v>821</v>
      </c>
      <c r="J107" s="244">
        <v>120</v>
      </c>
      <c r="K107" s="256"/>
    </row>
    <row r="108" spans="2:11" s="1" customFormat="1" ht="15" customHeight="1">
      <c r="B108" s="265"/>
      <c r="C108" s="244" t="s">
        <v>824</v>
      </c>
      <c r="D108" s="244"/>
      <c r="E108" s="244"/>
      <c r="F108" s="264" t="s">
        <v>825</v>
      </c>
      <c r="G108" s="244"/>
      <c r="H108" s="244" t="s">
        <v>859</v>
      </c>
      <c r="I108" s="244" t="s">
        <v>821</v>
      </c>
      <c r="J108" s="244">
        <v>50</v>
      </c>
      <c r="K108" s="256"/>
    </row>
    <row r="109" spans="2:11" s="1" customFormat="1" ht="15" customHeight="1">
      <c r="B109" s="265"/>
      <c r="C109" s="244" t="s">
        <v>827</v>
      </c>
      <c r="D109" s="244"/>
      <c r="E109" s="244"/>
      <c r="F109" s="264" t="s">
        <v>819</v>
      </c>
      <c r="G109" s="244"/>
      <c r="H109" s="244" t="s">
        <v>859</v>
      </c>
      <c r="I109" s="244" t="s">
        <v>829</v>
      </c>
      <c r="J109" s="244"/>
      <c r="K109" s="256"/>
    </row>
    <row r="110" spans="2:11" s="1" customFormat="1" ht="15" customHeight="1">
      <c r="B110" s="265"/>
      <c r="C110" s="244" t="s">
        <v>838</v>
      </c>
      <c r="D110" s="244"/>
      <c r="E110" s="244"/>
      <c r="F110" s="264" t="s">
        <v>825</v>
      </c>
      <c r="G110" s="244"/>
      <c r="H110" s="244" t="s">
        <v>859</v>
      </c>
      <c r="I110" s="244" t="s">
        <v>821</v>
      </c>
      <c r="J110" s="244">
        <v>50</v>
      </c>
      <c r="K110" s="256"/>
    </row>
    <row r="111" spans="2:11" s="1" customFormat="1" ht="15" customHeight="1">
      <c r="B111" s="265"/>
      <c r="C111" s="244" t="s">
        <v>846</v>
      </c>
      <c r="D111" s="244"/>
      <c r="E111" s="244"/>
      <c r="F111" s="264" t="s">
        <v>825</v>
      </c>
      <c r="G111" s="244"/>
      <c r="H111" s="244" t="s">
        <v>859</v>
      </c>
      <c r="I111" s="244" t="s">
        <v>821</v>
      </c>
      <c r="J111" s="244">
        <v>50</v>
      </c>
      <c r="K111" s="256"/>
    </row>
    <row r="112" spans="2:11" s="1" customFormat="1" ht="15" customHeight="1">
      <c r="B112" s="265"/>
      <c r="C112" s="244" t="s">
        <v>844</v>
      </c>
      <c r="D112" s="244"/>
      <c r="E112" s="244"/>
      <c r="F112" s="264" t="s">
        <v>825</v>
      </c>
      <c r="G112" s="244"/>
      <c r="H112" s="244" t="s">
        <v>859</v>
      </c>
      <c r="I112" s="244" t="s">
        <v>821</v>
      </c>
      <c r="J112" s="244">
        <v>50</v>
      </c>
      <c r="K112" s="256"/>
    </row>
    <row r="113" spans="2:11" s="1" customFormat="1" ht="15" customHeight="1">
      <c r="B113" s="265"/>
      <c r="C113" s="244" t="s">
        <v>53</v>
      </c>
      <c r="D113" s="244"/>
      <c r="E113" s="244"/>
      <c r="F113" s="264" t="s">
        <v>819</v>
      </c>
      <c r="G113" s="244"/>
      <c r="H113" s="244" t="s">
        <v>860</v>
      </c>
      <c r="I113" s="244" t="s">
        <v>821</v>
      </c>
      <c r="J113" s="244">
        <v>20</v>
      </c>
      <c r="K113" s="256"/>
    </row>
    <row r="114" spans="2:11" s="1" customFormat="1" ht="15" customHeight="1">
      <c r="B114" s="265"/>
      <c r="C114" s="244" t="s">
        <v>861</v>
      </c>
      <c r="D114" s="244"/>
      <c r="E114" s="244"/>
      <c r="F114" s="264" t="s">
        <v>819</v>
      </c>
      <c r="G114" s="244"/>
      <c r="H114" s="244" t="s">
        <v>862</v>
      </c>
      <c r="I114" s="244" t="s">
        <v>821</v>
      </c>
      <c r="J114" s="244">
        <v>120</v>
      </c>
      <c r="K114" s="256"/>
    </row>
    <row r="115" spans="2:11" s="1" customFormat="1" ht="15" customHeight="1">
      <c r="B115" s="265"/>
      <c r="C115" s="244" t="s">
        <v>38</v>
      </c>
      <c r="D115" s="244"/>
      <c r="E115" s="244"/>
      <c r="F115" s="264" t="s">
        <v>819</v>
      </c>
      <c r="G115" s="244"/>
      <c r="H115" s="244" t="s">
        <v>863</v>
      </c>
      <c r="I115" s="244" t="s">
        <v>854</v>
      </c>
      <c r="J115" s="244"/>
      <c r="K115" s="256"/>
    </row>
    <row r="116" spans="2:11" s="1" customFormat="1" ht="15" customHeight="1">
      <c r="B116" s="265"/>
      <c r="C116" s="244" t="s">
        <v>48</v>
      </c>
      <c r="D116" s="244"/>
      <c r="E116" s="244"/>
      <c r="F116" s="264" t="s">
        <v>819</v>
      </c>
      <c r="G116" s="244"/>
      <c r="H116" s="244" t="s">
        <v>864</v>
      </c>
      <c r="I116" s="244" t="s">
        <v>854</v>
      </c>
      <c r="J116" s="244"/>
      <c r="K116" s="256"/>
    </row>
    <row r="117" spans="2:11" s="1" customFormat="1" ht="15" customHeight="1">
      <c r="B117" s="265"/>
      <c r="C117" s="244" t="s">
        <v>57</v>
      </c>
      <c r="D117" s="244"/>
      <c r="E117" s="244"/>
      <c r="F117" s="264" t="s">
        <v>819</v>
      </c>
      <c r="G117" s="244"/>
      <c r="H117" s="244" t="s">
        <v>865</v>
      </c>
      <c r="I117" s="244" t="s">
        <v>866</v>
      </c>
      <c r="J117" s="244"/>
      <c r="K117" s="256"/>
    </row>
    <row r="118" spans="2:11" s="1" customFormat="1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spans="2:11" s="1" customFormat="1" ht="18.75" customHeight="1">
      <c r="B119" s="275"/>
      <c r="C119" s="241"/>
      <c r="D119" s="241"/>
      <c r="E119" s="241"/>
      <c r="F119" s="276"/>
      <c r="G119" s="241"/>
      <c r="H119" s="241"/>
      <c r="I119" s="241"/>
      <c r="J119" s="241"/>
      <c r="K119" s="275"/>
    </row>
    <row r="120" spans="2:11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pans="2:11" s="1" customFormat="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spans="2:11" s="1" customFormat="1" ht="45" customHeight="1">
      <c r="B122" s="280"/>
      <c r="C122" s="361" t="s">
        <v>867</v>
      </c>
      <c r="D122" s="361"/>
      <c r="E122" s="361"/>
      <c r="F122" s="361"/>
      <c r="G122" s="361"/>
      <c r="H122" s="361"/>
      <c r="I122" s="361"/>
      <c r="J122" s="361"/>
      <c r="K122" s="281"/>
    </row>
    <row r="123" spans="2:11" s="1" customFormat="1" ht="17.25" customHeight="1">
      <c r="B123" s="282"/>
      <c r="C123" s="257" t="s">
        <v>813</v>
      </c>
      <c r="D123" s="257"/>
      <c r="E123" s="257"/>
      <c r="F123" s="257" t="s">
        <v>814</v>
      </c>
      <c r="G123" s="258"/>
      <c r="H123" s="257" t="s">
        <v>54</v>
      </c>
      <c r="I123" s="257" t="s">
        <v>57</v>
      </c>
      <c r="J123" s="257" t="s">
        <v>815</v>
      </c>
      <c r="K123" s="283"/>
    </row>
    <row r="124" spans="2:11" s="1" customFormat="1" ht="17.25" customHeight="1">
      <c r="B124" s="282"/>
      <c r="C124" s="259" t="s">
        <v>816</v>
      </c>
      <c r="D124" s="259"/>
      <c r="E124" s="259"/>
      <c r="F124" s="260" t="s">
        <v>817</v>
      </c>
      <c r="G124" s="261"/>
      <c r="H124" s="259"/>
      <c r="I124" s="259"/>
      <c r="J124" s="259" t="s">
        <v>818</v>
      </c>
      <c r="K124" s="283"/>
    </row>
    <row r="125" spans="2:11" s="1" customFormat="1" ht="5.25" customHeight="1">
      <c r="B125" s="284"/>
      <c r="C125" s="262"/>
      <c r="D125" s="262"/>
      <c r="E125" s="262"/>
      <c r="F125" s="262"/>
      <c r="G125" s="244"/>
      <c r="H125" s="262"/>
      <c r="I125" s="262"/>
      <c r="J125" s="262"/>
      <c r="K125" s="285"/>
    </row>
    <row r="126" spans="2:11" s="1" customFormat="1" ht="15" customHeight="1">
      <c r="B126" s="284"/>
      <c r="C126" s="244" t="s">
        <v>822</v>
      </c>
      <c r="D126" s="262"/>
      <c r="E126" s="262"/>
      <c r="F126" s="264" t="s">
        <v>819</v>
      </c>
      <c r="G126" s="244"/>
      <c r="H126" s="244" t="s">
        <v>859</v>
      </c>
      <c r="I126" s="244" t="s">
        <v>821</v>
      </c>
      <c r="J126" s="244">
        <v>120</v>
      </c>
      <c r="K126" s="286"/>
    </row>
    <row r="127" spans="2:11" s="1" customFormat="1" ht="15" customHeight="1">
      <c r="B127" s="284"/>
      <c r="C127" s="244" t="s">
        <v>868</v>
      </c>
      <c r="D127" s="244"/>
      <c r="E127" s="244"/>
      <c r="F127" s="264" t="s">
        <v>819</v>
      </c>
      <c r="G127" s="244"/>
      <c r="H127" s="244" t="s">
        <v>869</v>
      </c>
      <c r="I127" s="244" t="s">
        <v>821</v>
      </c>
      <c r="J127" s="244" t="s">
        <v>870</v>
      </c>
      <c r="K127" s="286"/>
    </row>
    <row r="128" spans="2:11" s="1" customFormat="1" ht="15" customHeight="1">
      <c r="B128" s="284"/>
      <c r="C128" s="244" t="s">
        <v>767</v>
      </c>
      <c r="D128" s="244"/>
      <c r="E128" s="244"/>
      <c r="F128" s="264" t="s">
        <v>819</v>
      </c>
      <c r="G128" s="244"/>
      <c r="H128" s="244" t="s">
        <v>871</v>
      </c>
      <c r="I128" s="244" t="s">
        <v>821</v>
      </c>
      <c r="J128" s="244" t="s">
        <v>870</v>
      </c>
      <c r="K128" s="286"/>
    </row>
    <row r="129" spans="2:11" s="1" customFormat="1" ht="15" customHeight="1">
      <c r="B129" s="284"/>
      <c r="C129" s="244" t="s">
        <v>830</v>
      </c>
      <c r="D129" s="244"/>
      <c r="E129" s="244"/>
      <c r="F129" s="264" t="s">
        <v>825</v>
      </c>
      <c r="G129" s="244"/>
      <c r="H129" s="244" t="s">
        <v>831</v>
      </c>
      <c r="I129" s="244" t="s">
        <v>821</v>
      </c>
      <c r="J129" s="244">
        <v>15</v>
      </c>
      <c r="K129" s="286"/>
    </row>
    <row r="130" spans="2:11" s="1" customFormat="1" ht="15" customHeight="1">
      <c r="B130" s="284"/>
      <c r="C130" s="266" t="s">
        <v>832</v>
      </c>
      <c r="D130" s="266"/>
      <c r="E130" s="266"/>
      <c r="F130" s="267" t="s">
        <v>825</v>
      </c>
      <c r="G130" s="266"/>
      <c r="H130" s="266" t="s">
        <v>833</v>
      </c>
      <c r="I130" s="266" t="s">
        <v>821</v>
      </c>
      <c r="J130" s="266">
        <v>15</v>
      </c>
      <c r="K130" s="286"/>
    </row>
    <row r="131" spans="2:11" s="1" customFormat="1" ht="15" customHeight="1">
      <c r="B131" s="284"/>
      <c r="C131" s="266" t="s">
        <v>834</v>
      </c>
      <c r="D131" s="266"/>
      <c r="E131" s="266"/>
      <c r="F131" s="267" t="s">
        <v>825</v>
      </c>
      <c r="G131" s="266"/>
      <c r="H131" s="266" t="s">
        <v>835</v>
      </c>
      <c r="I131" s="266" t="s">
        <v>821</v>
      </c>
      <c r="J131" s="266">
        <v>20</v>
      </c>
      <c r="K131" s="286"/>
    </row>
    <row r="132" spans="2:11" s="1" customFormat="1" ht="15" customHeight="1">
      <c r="B132" s="284"/>
      <c r="C132" s="266" t="s">
        <v>836</v>
      </c>
      <c r="D132" s="266"/>
      <c r="E132" s="266"/>
      <c r="F132" s="267" t="s">
        <v>825</v>
      </c>
      <c r="G132" s="266"/>
      <c r="H132" s="266" t="s">
        <v>837</v>
      </c>
      <c r="I132" s="266" t="s">
        <v>821</v>
      </c>
      <c r="J132" s="266">
        <v>20</v>
      </c>
      <c r="K132" s="286"/>
    </row>
    <row r="133" spans="2:11" s="1" customFormat="1" ht="15" customHeight="1">
      <c r="B133" s="284"/>
      <c r="C133" s="244" t="s">
        <v>824</v>
      </c>
      <c r="D133" s="244"/>
      <c r="E133" s="244"/>
      <c r="F133" s="264" t="s">
        <v>825</v>
      </c>
      <c r="G133" s="244"/>
      <c r="H133" s="244" t="s">
        <v>859</v>
      </c>
      <c r="I133" s="244" t="s">
        <v>821</v>
      </c>
      <c r="J133" s="244">
        <v>50</v>
      </c>
      <c r="K133" s="286"/>
    </row>
    <row r="134" spans="2:11" s="1" customFormat="1" ht="15" customHeight="1">
      <c r="B134" s="284"/>
      <c r="C134" s="244" t="s">
        <v>838</v>
      </c>
      <c r="D134" s="244"/>
      <c r="E134" s="244"/>
      <c r="F134" s="264" t="s">
        <v>825</v>
      </c>
      <c r="G134" s="244"/>
      <c r="H134" s="244" t="s">
        <v>859</v>
      </c>
      <c r="I134" s="244" t="s">
        <v>821</v>
      </c>
      <c r="J134" s="244">
        <v>50</v>
      </c>
      <c r="K134" s="286"/>
    </row>
    <row r="135" spans="2:11" s="1" customFormat="1" ht="15" customHeight="1">
      <c r="B135" s="284"/>
      <c r="C135" s="244" t="s">
        <v>844</v>
      </c>
      <c r="D135" s="244"/>
      <c r="E135" s="244"/>
      <c r="F135" s="264" t="s">
        <v>825</v>
      </c>
      <c r="G135" s="244"/>
      <c r="H135" s="244" t="s">
        <v>859</v>
      </c>
      <c r="I135" s="244" t="s">
        <v>821</v>
      </c>
      <c r="J135" s="244">
        <v>50</v>
      </c>
      <c r="K135" s="286"/>
    </row>
    <row r="136" spans="2:11" s="1" customFormat="1" ht="15" customHeight="1">
      <c r="B136" s="284"/>
      <c r="C136" s="244" t="s">
        <v>846</v>
      </c>
      <c r="D136" s="244"/>
      <c r="E136" s="244"/>
      <c r="F136" s="264" t="s">
        <v>825</v>
      </c>
      <c r="G136" s="244"/>
      <c r="H136" s="244" t="s">
        <v>859</v>
      </c>
      <c r="I136" s="244" t="s">
        <v>821</v>
      </c>
      <c r="J136" s="244">
        <v>50</v>
      </c>
      <c r="K136" s="286"/>
    </row>
    <row r="137" spans="2:11" s="1" customFormat="1" ht="15" customHeight="1">
      <c r="B137" s="284"/>
      <c r="C137" s="244" t="s">
        <v>847</v>
      </c>
      <c r="D137" s="244"/>
      <c r="E137" s="244"/>
      <c r="F137" s="264" t="s">
        <v>825</v>
      </c>
      <c r="G137" s="244"/>
      <c r="H137" s="244" t="s">
        <v>872</v>
      </c>
      <c r="I137" s="244" t="s">
        <v>821</v>
      </c>
      <c r="J137" s="244">
        <v>255</v>
      </c>
      <c r="K137" s="286"/>
    </row>
    <row r="138" spans="2:11" s="1" customFormat="1" ht="15" customHeight="1">
      <c r="B138" s="284"/>
      <c r="C138" s="244" t="s">
        <v>849</v>
      </c>
      <c r="D138" s="244"/>
      <c r="E138" s="244"/>
      <c r="F138" s="264" t="s">
        <v>819</v>
      </c>
      <c r="G138" s="244"/>
      <c r="H138" s="244" t="s">
        <v>873</v>
      </c>
      <c r="I138" s="244" t="s">
        <v>851</v>
      </c>
      <c r="J138" s="244"/>
      <c r="K138" s="286"/>
    </row>
    <row r="139" spans="2:11" s="1" customFormat="1" ht="15" customHeight="1">
      <c r="B139" s="284"/>
      <c r="C139" s="244" t="s">
        <v>852</v>
      </c>
      <c r="D139" s="244"/>
      <c r="E139" s="244"/>
      <c r="F139" s="264" t="s">
        <v>819</v>
      </c>
      <c r="G139" s="244"/>
      <c r="H139" s="244" t="s">
        <v>874</v>
      </c>
      <c r="I139" s="244" t="s">
        <v>854</v>
      </c>
      <c r="J139" s="244"/>
      <c r="K139" s="286"/>
    </row>
    <row r="140" spans="2:11" s="1" customFormat="1" ht="15" customHeight="1">
      <c r="B140" s="284"/>
      <c r="C140" s="244" t="s">
        <v>855</v>
      </c>
      <c r="D140" s="244"/>
      <c r="E140" s="244"/>
      <c r="F140" s="264" t="s">
        <v>819</v>
      </c>
      <c r="G140" s="244"/>
      <c r="H140" s="244" t="s">
        <v>855</v>
      </c>
      <c r="I140" s="244" t="s">
        <v>854</v>
      </c>
      <c r="J140" s="244"/>
      <c r="K140" s="286"/>
    </row>
    <row r="141" spans="2:11" s="1" customFormat="1" ht="15" customHeight="1">
      <c r="B141" s="284"/>
      <c r="C141" s="244" t="s">
        <v>38</v>
      </c>
      <c r="D141" s="244"/>
      <c r="E141" s="244"/>
      <c r="F141" s="264" t="s">
        <v>819</v>
      </c>
      <c r="G141" s="244"/>
      <c r="H141" s="244" t="s">
        <v>875</v>
      </c>
      <c r="I141" s="244" t="s">
        <v>854</v>
      </c>
      <c r="J141" s="244"/>
      <c r="K141" s="286"/>
    </row>
    <row r="142" spans="2:11" s="1" customFormat="1" ht="15" customHeight="1">
      <c r="B142" s="284"/>
      <c r="C142" s="244" t="s">
        <v>876</v>
      </c>
      <c r="D142" s="244"/>
      <c r="E142" s="244"/>
      <c r="F142" s="264" t="s">
        <v>819</v>
      </c>
      <c r="G142" s="244"/>
      <c r="H142" s="244" t="s">
        <v>877</v>
      </c>
      <c r="I142" s="244" t="s">
        <v>854</v>
      </c>
      <c r="J142" s="244"/>
      <c r="K142" s="286"/>
    </row>
    <row r="143" spans="2:11" s="1" customFormat="1" ht="15" customHeight="1">
      <c r="B143" s="287"/>
      <c r="C143" s="288"/>
      <c r="D143" s="288"/>
      <c r="E143" s="288"/>
      <c r="F143" s="288"/>
      <c r="G143" s="288"/>
      <c r="H143" s="288"/>
      <c r="I143" s="288"/>
      <c r="J143" s="288"/>
      <c r="K143" s="289"/>
    </row>
    <row r="144" spans="2:11" s="1" customFormat="1" ht="18.75" customHeight="1">
      <c r="B144" s="241"/>
      <c r="C144" s="241"/>
      <c r="D144" s="241"/>
      <c r="E144" s="241"/>
      <c r="F144" s="276"/>
      <c r="G144" s="241"/>
      <c r="H144" s="241"/>
      <c r="I144" s="241"/>
      <c r="J144" s="241"/>
      <c r="K144" s="241"/>
    </row>
    <row r="145" spans="2:11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pans="2:11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pans="2:11" s="1" customFormat="1" ht="45" customHeight="1">
      <c r="B147" s="255"/>
      <c r="C147" s="363" t="s">
        <v>878</v>
      </c>
      <c r="D147" s="363"/>
      <c r="E147" s="363"/>
      <c r="F147" s="363"/>
      <c r="G147" s="363"/>
      <c r="H147" s="363"/>
      <c r="I147" s="363"/>
      <c r="J147" s="363"/>
      <c r="K147" s="256"/>
    </row>
    <row r="148" spans="2:11" s="1" customFormat="1" ht="17.25" customHeight="1">
      <c r="B148" s="255"/>
      <c r="C148" s="257" t="s">
        <v>813</v>
      </c>
      <c r="D148" s="257"/>
      <c r="E148" s="257"/>
      <c r="F148" s="257" t="s">
        <v>814</v>
      </c>
      <c r="G148" s="258"/>
      <c r="H148" s="257" t="s">
        <v>54</v>
      </c>
      <c r="I148" s="257" t="s">
        <v>57</v>
      </c>
      <c r="J148" s="257" t="s">
        <v>815</v>
      </c>
      <c r="K148" s="256"/>
    </row>
    <row r="149" spans="2:11" s="1" customFormat="1" ht="17.25" customHeight="1">
      <c r="B149" s="255"/>
      <c r="C149" s="259" t="s">
        <v>816</v>
      </c>
      <c r="D149" s="259"/>
      <c r="E149" s="259"/>
      <c r="F149" s="260" t="s">
        <v>817</v>
      </c>
      <c r="G149" s="261"/>
      <c r="H149" s="259"/>
      <c r="I149" s="259"/>
      <c r="J149" s="259" t="s">
        <v>818</v>
      </c>
      <c r="K149" s="256"/>
    </row>
    <row r="150" spans="2:11" s="1" customFormat="1" ht="5.25" customHeight="1">
      <c r="B150" s="265"/>
      <c r="C150" s="262"/>
      <c r="D150" s="262"/>
      <c r="E150" s="262"/>
      <c r="F150" s="262"/>
      <c r="G150" s="263"/>
      <c r="H150" s="262"/>
      <c r="I150" s="262"/>
      <c r="J150" s="262"/>
      <c r="K150" s="286"/>
    </row>
    <row r="151" spans="2:11" s="1" customFormat="1" ht="15" customHeight="1">
      <c r="B151" s="265"/>
      <c r="C151" s="290" t="s">
        <v>822</v>
      </c>
      <c r="D151" s="244"/>
      <c r="E151" s="244"/>
      <c r="F151" s="291" t="s">
        <v>819</v>
      </c>
      <c r="G151" s="244"/>
      <c r="H151" s="290" t="s">
        <v>859</v>
      </c>
      <c r="I151" s="290" t="s">
        <v>821</v>
      </c>
      <c r="J151" s="290">
        <v>120</v>
      </c>
      <c r="K151" s="286"/>
    </row>
    <row r="152" spans="2:11" s="1" customFormat="1" ht="15" customHeight="1">
      <c r="B152" s="265"/>
      <c r="C152" s="290" t="s">
        <v>868</v>
      </c>
      <c r="D152" s="244"/>
      <c r="E152" s="244"/>
      <c r="F152" s="291" t="s">
        <v>819</v>
      </c>
      <c r="G152" s="244"/>
      <c r="H152" s="290" t="s">
        <v>879</v>
      </c>
      <c r="I152" s="290" t="s">
        <v>821</v>
      </c>
      <c r="J152" s="290" t="s">
        <v>870</v>
      </c>
      <c r="K152" s="286"/>
    </row>
    <row r="153" spans="2:11" s="1" customFormat="1" ht="15" customHeight="1">
      <c r="B153" s="265"/>
      <c r="C153" s="290" t="s">
        <v>767</v>
      </c>
      <c r="D153" s="244"/>
      <c r="E153" s="244"/>
      <c r="F153" s="291" t="s">
        <v>819</v>
      </c>
      <c r="G153" s="244"/>
      <c r="H153" s="290" t="s">
        <v>880</v>
      </c>
      <c r="I153" s="290" t="s">
        <v>821</v>
      </c>
      <c r="J153" s="290" t="s">
        <v>870</v>
      </c>
      <c r="K153" s="286"/>
    </row>
    <row r="154" spans="2:11" s="1" customFormat="1" ht="15" customHeight="1">
      <c r="B154" s="265"/>
      <c r="C154" s="290" t="s">
        <v>824</v>
      </c>
      <c r="D154" s="244"/>
      <c r="E154" s="244"/>
      <c r="F154" s="291" t="s">
        <v>825</v>
      </c>
      <c r="G154" s="244"/>
      <c r="H154" s="290" t="s">
        <v>859</v>
      </c>
      <c r="I154" s="290" t="s">
        <v>821</v>
      </c>
      <c r="J154" s="290">
        <v>50</v>
      </c>
      <c r="K154" s="286"/>
    </row>
    <row r="155" spans="2:11" s="1" customFormat="1" ht="15" customHeight="1">
      <c r="B155" s="265"/>
      <c r="C155" s="290" t="s">
        <v>827</v>
      </c>
      <c r="D155" s="244"/>
      <c r="E155" s="244"/>
      <c r="F155" s="291" t="s">
        <v>819</v>
      </c>
      <c r="G155" s="244"/>
      <c r="H155" s="290" t="s">
        <v>859</v>
      </c>
      <c r="I155" s="290" t="s">
        <v>829</v>
      </c>
      <c r="J155" s="290"/>
      <c r="K155" s="286"/>
    </row>
    <row r="156" spans="2:11" s="1" customFormat="1" ht="15" customHeight="1">
      <c r="B156" s="265"/>
      <c r="C156" s="290" t="s">
        <v>838</v>
      </c>
      <c r="D156" s="244"/>
      <c r="E156" s="244"/>
      <c r="F156" s="291" t="s">
        <v>825</v>
      </c>
      <c r="G156" s="244"/>
      <c r="H156" s="290" t="s">
        <v>859</v>
      </c>
      <c r="I156" s="290" t="s">
        <v>821</v>
      </c>
      <c r="J156" s="290">
        <v>50</v>
      </c>
      <c r="K156" s="286"/>
    </row>
    <row r="157" spans="2:11" s="1" customFormat="1" ht="15" customHeight="1">
      <c r="B157" s="265"/>
      <c r="C157" s="290" t="s">
        <v>846</v>
      </c>
      <c r="D157" s="244"/>
      <c r="E157" s="244"/>
      <c r="F157" s="291" t="s">
        <v>825</v>
      </c>
      <c r="G157" s="244"/>
      <c r="H157" s="290" t="s">
        <v>859</v>
      </c>
      <c r="I157" s="290" t="s">
        <v>821</v>
      </c>
      <c r="J157" s="290">
        <v>50</v>
      </c>
      <c r="K157" s="286"/>
    </row>
    <row r="158" spans="2:11" s="1" customFormat="1" ht="15" customHeight="1">
      <c r="B158" s="265"/>
      <c r="C158" s="290" t="s">
        <v>844</v>
      </c>
      <c r="D158" s="244"/>
      <c r="E158" s="244"/>
      <c r="F158" s="291" t="s">
        <v>825</v>
      </c>
      <c r="G158" s="244"/>
      <c r="H158" s="290" t="s">
        <v>859</v>
      </c>
      <c r="I158" s="290" t="s">
        <v>821</v>
      </c>
      <c r="J158" s="290">
        <v>50</v>
      </c>
      <c r="K158" s="286"/>
    </row>
    <row r="159" spans="2:11" s="1" customFormat="1" ht="15" customHeight="1">
      <c r="B159" s="265"/>
      <c r="C159" s="290" t="s">
        <v>102</v>
      </c>
      <c r="D159" s="244"/>
      <c r="E159" s="244"/>
      <c r="F159" s="291" t="s">
        <v>819</v>
      </c>
      <c r="G159" s="244"/>
      <c r="H159" s="290" t="s">
        <v>881</v>
      </c>
      <c r="I159" s="290" t="s">
        <v>821</v>
      </c>
      <c r="J159" s="290" t="s">
        <v>882</v>
      </c>
      <c r="K159" s="286"/>
    </row>
    <row r="160" spans="2:11" s="1" customFormat="1" ht="15" customHeight="1">
      <c r="B160" s="265"/>
      <c r="C160" s="290" t="s">
        <v>883</v>
      </c>
      <c r="D160" s="244"/>
      <c r="E160" s="244"/>
      <c r="F160" s="291" t="s">
        <v>819</v>
      </c>
      <c r="G160" s="244"/>
      <c r="H160" s="290" t="s">
        <v>884</v>
      </c>
      <c r="I160" s="290" t="s">
        <v>854</v>
      </c>
      <c r="J160" s="290"/>
      <c r="K160" s="286"/>
    </row>
    <row r="161" spans="2:11" s="1" customFormat="1" ht="15" customHeight="1">
      <c r="B161" s="292"/>
      <c r="C161" s="274"/>
      <c r="D161" s="274"/>
      <c r="E161" s="274"/>
      <c r="F161" s="274"/>
      <c r="G161" s="274"/>
      <c r="H161" s="274"/>
      <c r="I161" s="274"/>
      <c r="J161" s="274"/>
      <c r="K161" s="293"/>
    </row>
    <row r="162" spans="2:11" s="1" customFormat="1" ht="18.75" customHeight="1">
      <c r="B162" s="241"/>
      <c r="C162" s="244"/>
      <c r="D162" s="244"/>
      <c r="E162" s="244"/>
      <c r="F162" s="264"/>
      <c r="G162" s="244"/>
      <c r="H162" s="244"/>
      <c r="I162" s="244"/>
      <c r="J162" s="244"/>
      <c r="K162" s="241"/>
    </row>
    <row r="163" spans="2:11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pans="2:11" s="1" customFormat="1" ht="7.5" customHeight="1">
      <c r="B164" s="233"/>
      <c r="C164" s="234"/>
      <c r="D164" s="234"/>
      <c r="E164" s="234"/>
      <c r="F164" s="234"/>
      <c r="G164" s="234"/>
      <c r="H164" s="234"/>
      <c r="I164" s="234"/>
      <c r="J164" s="234"/>
      <c r="K164" s="235"/>
    </row>
    <row r="165" spans="2:11" s="1" customFormat="1" ht="45" customHeight="1">
      <c r="B165" s="236"/>
      <c r="C165" s="361" t="s">
        <v>885</v>
      </c>
      <c r="D165" s="361"/>
      <c r="E165" s="361"/>
      <c r="F165" s="361"/>
      <c r="G165" s="361"/>
      <c r="H165" s="361"/>
      <c r="I165" s="361"/>
      <c r="J165" s="361"/>
      <c r="K165" s="237"/>
    </row>
    <row r="166" spans="2:11" s="1" customFormat="1" ht="17.25" customHeight="1">
      <c r="B166" s="236"/>
      <c r="C166" s="257" t="s">
        <v>813</v>
      </c>
      <c r="D166" s="257"/>
      <c r="E166" s="257"/>
      <c r="F166" s="257" t="s">
        <v>814</v>
      </c>
      <c r="G166" s="294"/>
      <c r="H166" s="295" t="s">
        <v>54</v>
      </c>
      <c r="I166" s="295" t="s">
        <v>57</v>
      </c>
      <c r="J166" s="257" t="s">
        <v>815</v>
      </c>
      <c r="K166" s="237"/>
    </row>
    <row r="167" spans="2:11" s="1" customFormat="1" ht="17.25" customHeight="1">
      <c r="B167" s="238"/>
      <c r="C167" s="259" t="s">
        <v>816</v>
      </c>
      <c r="D167" s="259"/>
      <c r="E167" s="259"/>
      <c r="F167" s="260" t="s">
        <v>817</v>
      </c>
      <c r="G167" s="296"/>
      <c r="H167" s="297"/>
      <c r="I167" s="297"/>
      <c r="J167" s="259" t="s">
        <v>818</v>
      </c>
      <c r="K167" s="239"/>
    </row>
    <row r="168" spans="2:11" s="1" customFormat="1" ht="5.25" customHeight="1">
      <c r="B168" s="265"/>
      <c r="C168" s="262"/>
      <c r="D168" s="262"/>
      <c r="E168" s="262"/>
      <c r="F168" s="262"/>
      <c r="G168" s="263"/>
      <c r="H168" s="262"/>
      <c r="I168" s="262"/>
      <c r="J168" s="262"/>
      <c r="K168" s="286"/>
    </row>
    <row r="169" spans="2:11" s="1" customFormat="1" ht="15" customHeight="1">
      <c r="B169" s="265"/>
      <c r="C169" s="244" t="s">
        <v>822</v>
      </c>
      <c r="D169" s="244"/>
      <c r="E169" s="244"/>
      <c r="F169" s="264" t="s">
        <v>819</v>
      </c>
      <c r="G169" s="244"/>
      <c r="H169" s="244" t="s">
        <v>859</v>
      </c>
      <c r="I169" s="244" t="s">
        <v>821</v>
      </c>
      <c r="J169" s="244">
        <v>120</v>
      </c>
      <c r="K169" s="286"/>
    </row>
    <row r="170" spans="2:11" s="1" customFormat="1" ht="15" customHeight="1">
      <c r="B170" s="265"/>
      <c r="C170" s="244" t="s">
        <v>868</v>
      </c>
      <c r="D170" s="244"/>
      <c r="E170" s="244"/>
      <c r="F170" s="264" t="s">
        <v>819</v>
      </c>
      <c r="G170" s="244"/>
      <c r="H170" s="244" t="s">
        <v>869</v>
      </c>
      <c r="I170" s="244" t="s">
        <v>821</v>
      </c>
      <c r="J170" s="244" t="s">
        <v>870</v>
      </c>
      <c r="K170" s="286"/>
    </row>
    <row r="171" spans="2:11" s="1" customFormat="1" ht="15" customHeight="1">
      <c r="B171" s="265"/>
      <c r="C171" s="244" t="s">
        <v>767</v>
      </c>
      <c r="D171" s="244"/>
      <c r="E171" s="244"/>
      <c r="F171" s="264" t="s">
        <v>819</v>
      </c>
      <c r="G171" s="244"/>
      <c r="H171" s="244" t="s">
        <v>886</v>
      </c>
      <c r="I171" s="244" t="s">
        <v>821</v>
      </c>
      <c r="J171" s="244" t="s">
        <v>870</v>
      </c>
      <c r="K171" s="286"/>
    </row>
    <row r="172" spans="2:11" s="1" customFormat="1" ht="15" customHeight="1">
      <c r="B172" s="265"/>
      <c r="C172" s="244" t="s">
        <v>824</v>
      </c>
      <c r="D172" s="244"/>
      <c r="E172" s="244"/>
      <c r="F172" s="264" t="s">
        <v>825</v>
      </c>
      <c r="G172" s="244"/>
      <c r="H172" s="244" t="s">
        <v>886</v>
      </c>
      <c r="I172" s="244" t="s">
        <v>821</v>
      </c>
      <c r="J172" s="244">
        <v>50</v>
      </c>
      <c r="K172" s="286"/>
    </row>
    <row r="173" spans="2:11" s="1" customFormat="1" ht="15" customHeight="1">
      <c r="B173" s="265"/>
      <c r="C173" s="244" t="s">
        <v>827</v>
      </c>
      <c r="D173" s="244"/>
      <c r="E173" s="244"/>
      <c r="F173" s="264" t="s">
        <v>819</v>
      </c>
      <c r="G173" s="244"/>
      <c r="H173" s="244" t="s">
        <v>886</v>
      </c>
      <c r="I173" s="244" t="s">
        <v>829</v>
      </c>
      <c r="J173" s="244"/>
      <c r="K173" s="286"/>
    </row>
    <row r="174" spans="2:11" s="1" customFormat="1" ht="15" customHeight="1">
      <c r="B174" s="265"/>
      <c r="C174" s="244" t="s">
        <v>838</v>
      </c>
      <c r="D174" s="244"/>
      <c r="E174" s="244"/>
      <c r="F174" s="264" t="s">
        <v>825</v>
      </c>
      <c r="G174" s="244"/>
      <c r="H174" s="244" t="s">
        <v>886</v>
      </c>
      <c r="I174" s="244" t="s">
        <v>821</v>
      </c>
      <c r="J174" s="244">
        <v>50</v>
      </c>
      <c r="K174" s="286"/>
    </row>
    <row r="175" spans="2:11" s="1" customFormat="1" ht="15" customHeight="1">
      <c r="B175" s="265"/>
      <c r="C175" s="244" t="s">
        <v>846</v>
      </c>
      <c r="D175" s="244"/>
      <c r="E175" s="244"/>
      <c r="F175" s="264" t="s">
        <v>825</v>
      </c>
      <c r="G175" s="244"/>
      <c r="H175" s="244" t="s">
        <v>886</v>
      </c>
      <c r="I175" s="244" t="s">
        <v>821</v>
      </c>
      <c r="J175" s="244">
        <v>50</v>
      </c>
      <c r="K175" s="286"/>
    </row>
    <row r="176" spans="2:11" s="1" customFormat="1" ht="15" customHeight="1">
      <c r="B176" s="265"/>
      <c r="C176" s="244" t="s">
        <v>844</v>
      </c>
      <c r="D176" s="244"/>
      <c r="E176" s="244"/>
      <c r="F176" s="264" t="s">
        <v>825</v>
      </c>
      <c r="G176" s="244"/>
      <c r="H176" s="244" t="s">
        <v>886</v>
      </c>
      <c r="I176" s="244" t="s">
        <v>821</v>
      </c>
      <c r="J176" s="244">
        <v>50</v>
      </c>
      <c r="K176" s="286"/>
    </row>
    <row r="177" spans="2:11" s="1" customFormat="1" ht="15" customHeight="1">
      <c r="B177" s="265"/>
      <c r="C177" s="244" t="s">
        <v>114</v>
      </c>
      <c r="D177" s="244"/>
      <c r="E177" s="244"/>
      <c r="F177" s="264" t="s">
        <v>819</v>
      </c>
      <c r="G177" s="244"/>
      <c r="H177" s="244" t="s">
        <v>887</v>
      </c>
      <c r="I177" s="244" t="s">
        <v>888</v>
      </c>
      <c r="J177" s="244"/>
      <c r="K177" s="286"/>
    </row>
    <row r="178" spans="2:11" s="1" customFormat="1" ht="15" customHeight="1">
      <c r="B178" s="265"/>
      <c r="C178" s="244" t="s">
        <v>57</v>
      </c>
      <c r="D178" s="244"/>
      <c r="E178" s="244"/>
      <c r="F178" s="264" t="s">
        <v>819</v>
      </c>
      <c r="G178" s="244"/>
      <c r="H178" s="244" t="s">
        <v>889</v>
      </c>
      <c r="I178" s="244" t="s">
        <v>890</v>
      </c>
      <c r="J178" s="244">
        <v>1</v>
      </c>
      <c r="K178" s="286"/>
    </row>
    <row r="179" spans="2:11" s="1" customFormat="1" ht="15" customHeight="1">
      <c r="B179" s="265"/>
      <c r="C179" s="244" t="s">
        <v>53</v>
      </c>
      <c r="D179" s="244"/>
      <c r="E179" s="244"/>
      <c r="F179" s="264" t="s">
        <v>819</v>
      </c>
      <c r="G179" s="244"/>
      <c r="H179" s="244" t="s">
        <v>891</v>
      </c>
      <c r="I179" s="244" t="s">
        <v>821</v>
      </c>
      <c r="J179" s="244">
        <v>20</v>
      </c>
      <c r="K179" s="286"/>
    </row>
    <row r="180" spans="2:11" s="1" customFormat="1" ht="15" customHeight="1">
      <c r="B180" s="265"/>
      <c r="C180" s="244" t="s">
        <v>54</v>
      </c>
      <c r="D180" s="244"/>
      <c r="E180" s="244"/>
      <c r="F180" s="264" t="s">
        <v>819</v>
      </c>
      <c r="G180" s="244"/>
      <c r="H180" s="244" t="s">
        <v>892</v>
      </c>
      <c r="I180" s="244" t="s">
        <v>821</v>
      </c>
      <c r="J180" s="244">
        <v>255</v>
      </c>
      <c r="K180" s="286"/>
    </row>
    <row r="181" spans="2:11" s="1" customFormat="1" ht="15" customHeight="1">
      <c r="B181" s="265"/>
      <c r="C181" s="244" t="s">
        <v>115</v>
      </c>
      <c r="D181" s="244"/>
      <c r="E181" s="244"/>
      <c r="F181" s="264" t="s">
        <v>819</v>
      </c>
      <c r="G181" s="244"/>
      <c r="H181" s="244" t="s">
        <v>783</v>
      </c>
      <c r="I181" s="244" t="s">
        <v>821</v>
      </c>
      <c r="J181" s="244">
        <v>10</v>
      </c>
      <c r="K181" s="286"/>
    </row>
    <row r="182" spans="2:11" s="1" customFormat="1" ht="15" customHeight="1">
      <c r="B182" s="265"/>
      <c r="C182" s="244" t="s">
        <v>116</v>
      </c>
      <c r="D182" s="244"/>
      <c r="E182" s="244"/>
      <c r="F182" s="264" t="s">
        <v>819</v>
      </c>
      <c r="G182" s="244"/>
      <c r="H182" s="244" t="s">
        <v>893</v>
      </c>
      <c r="I182" s="244" t="s">
        <v>854</v>
      </c>
      <c r="J182" s="244"/>
      <c r="K182" s="286"/>
    </row>
    <row r="183" spans="2:11" s="1" customFormat="1" ht="15" customHeight="1">
      <c r="B183" s="265"/>
      <c r="C183" s="244" t="s">
        <v>894</v>
      </c>
      <c r="D183" s="244"/>
      <c r="E183" s="244"/>
      <c r="F183" s="264" t="s">
        <v>819</v>
      </c>
      <c r="G183" s="244"/>
      <c r="H183" s="244" t="s">
        <v>895</v>
      </c>
      <c r="I183" s="244" t="s">
        <v>854</v>
      </c>
      <c r="J183" s="244"/>
      <c r="K183" s="286"/>
    </row>
    <row r="184" spans="2:11" s="1" customFormat="1" ht="15" customHeight="1">
      <c r="B184" s="265"/>
      <c r="C184" s="244" t="s">
        <v>883</v>
      </c>
      <c r="D184" s="244"/>
      <c r="E184" s="244"/>
      <c r="F184" s="264" t="s">
        <v>819</v>
      </c>
      <c r="G184" s="244"/>
      <c r="H184" s="244" t="s">
        <v>896</v>
      </c>
      <c r="I184" s="244" t="s">
        <v>854</v>
      </c>
      <c r="J184" s="244"/>
      <c r="K184" s="286"/>
    </row>
    <row r="185" spans="2:11" s="1" customFormat="1" ht="15" customHeight="1">
      <c r="B185" s="265"/>
      <c r="C185" s="244" t="s">
        <v>118</v>
      </c>
      <c r="D185" s="244"/>
      <c r="E185" s="244"/>
      <c r="F185" s="264" t="s">
        <v>825</v>
      </c>
      <c r="G185" s="244"/>
      <c r="H185" s="244" t="s">
        <v>897</v>
      </c>
      <c r="I185" s="244" t="s">
        <v>821</v>
      </c>
      <c r="J185" s="244">
        <v>50</v>
      </c>
      <c r="K185" s="286"/>
    </row>
    <row r="186" spans="2:11" s="1" customFormat="1" ht="15" customHeight="1">
      <c r="B186" s="265"/>
      <c r="C186" s="244" t="s">
        <v>898</v>
      </c>
      <c r="D186" s="244"/>
      <c r="E186" s="244"/>
      <c r="F186" s="264" t="s">
        <v>825</v>
      </c>
      <c r="G186" s="244"/>
      <c r="H186" s="244" t="s">
        <v>899</v>
      </c>
      <c r="I186" s="244" t="s">
        <v>900</v>
      </c>
      <c r="J186" s="244"/>
      <c r="K186" s="286"/>
    </row>
    <row r="187" spans="2:11" s="1" customFormat="1" ht="15" customHeight="1">
      <c r="B187" s="265"/>
      <c r="C187" s="244" t="s">
        <v>901</v>
      </c>
      <c r="D187" s="244"/>
      <c r="E187" s="244"/>
      <c r="F187" s="264" t="s">
        <v>825</v>
      </c>
      <c r="G187" s="244"/>
      <c r="H187" s="244" t="s">
        <v>902</v>
      </c>
      <c r="I187" s="244" t="s">
        <v>900</v>
      </c>
      <c r="J187" s="244"/>
      <c r="K187" s="286"/>
    </row>
    <row r="188" spans="2:11" s="1" customFormat="1" ht="15" customHeight="1">
      <c r="B188" s="265"/>
      <c r="C188" s="244" t="s">
        <v>903</v>
      </c>
      <c r="D188" s="244"/>
      <c r="E188" s="244"/>
      <c r="F188" s="264" t="s">
        <v>825</v>
      </c>
      <c r="G188" s="244"/>
      <c r="H188" s="244" t="s">
        <v>904</v>
      </c>
      <c r="I188" s="244" t="s">
        <v>900</v>
      </c>
      <c r="J188" s="244"/>
      <c r="K188" s="286"/>
    </row>
    <row r="189" spans="2:11" s="1" customFormat="1" ht="15" customHeight="1">
      <c r="B189" s="265"/>
      <c r="C189" s="298" t="s">
        <v>905</v>
      </c>
      <c r="D189" s="244"/>
      <c r="E189" s="244"/>
      <c r="F189" s="264" t="s">
        <v>825</v>
      </c>
      <c r="G189" s="244"/>
      <c r="H189" s="244" t="s">
        <v>906</v>
      </c>
      <c r="I189" s="244" t="s">
        <v>907</v>
      </c>
      <c r="J189" s="299" t="s">
        <v>908</v>
      </c>
      <c r="K189" s="286"/>
    </row>
    <row r="190" spans="2:11" s="1" customFormat="1" ht="15" customHeight="1">
      <c r="B190" s="265"/>
      <c r="C190" s="250" t="s">
        <v>42</v>
      </c>
      <c r="D190" s="244"/>
      <c r="E190" s="244"/>
      <c r="F190" s="264" t="s">
        <v>819</v>
      </c>
      <c r="G190" s="244"/>
      <c r="H190" s="241" t="s">
        <v>909</v>
      </c>
      <c r="I190" s="244" t="s">
        <v>910</v>
      </c>
      <c r="J190" s="244"/>
      <c r="K190" s="286"/>
    </row>
    <row r="191" spans="2:11" s="1" customFormat="1" ht="15" customHeight="1">
      <c r="B191" s="265"/>
      <c r="C191" s="250" t="s">
        <v>911</v>
      </c>
      <c r="D191" s="244"/>
      <c r="E191" s="244"/>
      <c r="F191" s="264" t="s">
        <v>819</v>
      </c>
      <c r="G191" s="244"/>
      <c r="H191" s="244" t="s">
        <v>912</v>
      </c>
      <c r="I191" s="244" t="s">
        <v>854</v>
      </c>
      <c r="J191" s="244"/>
      <c r="K191" s="286"/>
    </row>
    <row r="192" spans="2:11" s="1" customFormat="1" ht="15" customHeight="1">
      <c r="B192" s="265"/>
      <c r="C192" s="250" t="s">
        <v>913</v>
      </c>
      <c r="D192" s="244"/>
      <c r="E192" s="244"/>
      <c r="F192" s="264" t="s">
        <v>819</v>
      </c>
      <c r="G192" s="244"/>
      <c r="H192" s="244" t="s">
        <v>914</v>
      </c>
      <c r="I192" s="244" t="s">
        <v>854</v>
      </c>
      <c r="J192" s="244"/>
      <c r="K192" s="286"/>
    </row>
    <row r="193" spans="2:11" s="1" customFormat="1" ht="15" customHeight="1">
      <c r="B193" s="265"/>
      <c r="C193" s="250" t="s">
        <v>915</v>
      </c>
      <c r="D193" s="244"/>
      <c r="E193" s="244"/>
      <c r="F193" s="264" t="s">
        <v>825</v>
      </c>
      <c r="G193" s="244"/>
      <c r="H193" s="244" t="s">
        <v>916</v>
      </c>
      <c r="I193" s="244" t="s">
        <v>854</v>
      </c>
      <c r="J193" s="244"/>
      <c r="K193" s="286"/>
    </row>
    <row r="194" spans="2:11" s="1" customFormat="1" ht="15" customHeight="1">
      <c r="B194" s="292"/>
      <c r="C194" s="300"/>
      <c r="D194" s="274"/>
      <c r="E194" s="274"/>
      <c r="F194" s="274"/>
      <c r="G194" s="274"/>
      <c r="H194" s="274"/>
      <c r="I194" s="274"/>
      <c r="J194" s="274"/>
      <c r="K194" s="293"/>
    </row>
    <row r="195" spans="2:11" s="1" customFormat="1" ht="18.75" customHeight="1">
      <c r="B195" s="241"/>
      <c r="C195" s="244"/>
      <c r="D195" s="244"/>
      <c r="E195" s="244"/>
      <c r="F195" s="264"/>
      <c r="G195" s="244"/>
      <c r="H195" s="244"/>
      <c r="I195" s="244"/>
      <c r="J195" s="244"/>
      <c r="K195" s="241"/>
    </row>
    <row r="196" spans="2:11" s="1" customFormat="1" ht="18.75" customHeight="1">
      <c r="B196" s="241"/>
      <c r="C196" s="244"/>
      <c r="D196" s="244"/>
      <c r="E196" s="244"/>
      <c r="F196" s="264"/>
      <c r="G196" s="244"/>
      <c r="H196" s="244"/>
      <c r="I196" s="244"/>
      <c r="J196" s="244"/>
      <c r="K196" s="241"/>
    </row>
    <row r="197" spans="2:11" s="1" customFormat="1" ht="18.75" customHeight="1"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</row>
    <row r="198" spans="2:11" s="1" customFormat="1" ht="13.5">
      <c r="B198" s="233"/>
      <c r="C198" s="234"/>
      <c r="D198" s="234"/>
      <c r="E198" s="234"/>
      <c r="F198" s="234"/>
      <c r="G198" s="234"/>
      <c r="H198" s="234"/>
      <c r="I198" s="234"/>
      <c r="J198" s="234"/>
      <c r="K198" s="235"/>
    </row>
    <row r="199" spans="2:11" s="1" customFormat="1" ht="21">
      <c r="B199" s="236"/>
      <c r="C199" s="361" t="s">
        <v>917</v>
      </c>
      <c r="D199" s="361"/>
      <c r="E199" s="361"/>
      <c r="F199" s="361"/>
      <c r="G199" s="361"/>
      <c r="H199" s="361"/>
      <c r="I199" s="361"/>
      <c r="J199" s="361"/>
      <c r="K199" s="237"/>
    </row>
    <row r="200" spans="2:11" s="1" customFormat="1" ht="25.5" customHeight="1">
      <c r="B200" s="236"/>
      <c r="C200" s="301" t="s">
        <v>918</v>
      </c>
      <c r="D200" s="301"/>
      <c r="E200" s="301"/>
      <c r="F200" s="301" t="s">
        <v>919</v>
      </c>
      <c r="G200" s="302"/>
      <c r="H200" s="367" t="s">
        <v>920</v>
      </c>
      <c r="I200" s="367"/>
      <c r="J200" s="367"/>
      <c r="K200" s="237"/>
    </row>
    <row r="201" spans="2:11" s="1" customFormat="1" ht="5.25" customHeight="1">
      <c r="B201" s="265"/>
      <c r="C201" s="262"/>
      <c r="D201" s="262"/>
      <c r="E201" s="262"/>
      <c r="F201" s="262"/>
      <c r="G201" s="244"/>
      <c r="H201" s="262"/>
      <c r="I201" s="262"/>
      <c r="J201" s="262"/>
      <c r="K201" s="286"/>
    </row>
    <row r="202" spans="2:11" s="1" customFormat="1" ht="15" customHeight="1">
      <c r="B202" s="265"/>
      <c r="C202" s="244" t="s">
        <v>910</v>
      </c>
      <c r="D202" s="244"/>
      <c r="E202" s="244"/>
      <c r="F202" s="264" t="s">
        <v>43</v>
      </c>
      <c r="G202" s="244"/>
      <c r="H202" s="366" t="s">
        <v>921</v>
      </c>
      <c r="I202" s="366"/>
      <c r="J202" s="366"/>
      <c r="K202" s="286"/>
    </row>
    <row r="203" spans="2:11" s="1" customFormat="1" ht="15" customHeight="1">
      <c r="B203" s="265"/>
      <c r="C203" s="271"/>
      <c r="D203" s="244"/>
      <c r="E203" s="244"/>
      <c r="F203" s="264" t="s">
        <v>44</v>
      </c>
      <c r="G203" s="244"/>
      <c r="H203" s="366" t="s">
        <v>922</v>
      </c>
      <c r="I203" s="366"/>
      <c r="J203" s="366"/>
      <c r="K203" s="286"/>
    </row>
    <row r="204" spans="2:11" s="1" customFormat="1" ht="15" customHeight="1">
      <c r="B204" s="265"/>
      <c r="C204" s="271"/>
      <c r="D204" s="244"/>
      <c r="E204" s="244"/>
      <c r="F204" s="264" t="s">
        <v>47</v>
      </c>
      <c r="G204" s="244"/>
      <c r="H204" s="366" t="s">
        <v>923</v>
      </c>
      <c r="I204" s="366"/>
      <c r="J204" s="366"/>
      <c r="K204" s="286"/>
    </row>
    <row r="205" spans="2:11" s="1" customFormat="1" ht="15" customHeight="1">
      <c r="B205" s="265"/>
      <c r="C205" s="244"/>
      <c r="D205" s="244"/>
      <c r="E205" s="244"/>
      <c r="F205" s="264" t="s">
        <v>45</v>
      </c>
      <c r="G205" s="244"/>
      <c r="H205" s="366" t="s">
        <v>924</v>
      </c>
      <c r="I205" s="366"/>
      <c r="J205" s="366"/>
      <c r="K205" s="286"/>
    </row>
    <row r="206" spans="2:11" s="1" customFormat="1" ht="15" customHeight="1">
      <c r="B206" s="265"/>
      <c r="C206" s="244"/>
      <c r="D206" s="244"/>
      <c r="E206" s="244"/>
      <c r="F206" s="264" t="s">
        <v>46</v>
      </c>
      <c r="G206" s="244"/>
      <c r="H206" s="366" t="s">
        <v>925</v>
      </c>
      <c r="I206" s="366"/>
      <c r="J206" s="366"/>
      <c r="K206" s="286"/>
    </row>
    <row r="207" spans="2:11" s="1" customFormat="1" ht="15" customHeight="1">
      <c r="B207" s="265"/>
      <c r="C207" s="244"/>
      <c r="D207" s="244"/>
      <c r="E207" s="244"/>
      <c r="F207" s="264"/>
      <c r="G207" s="244"/>
      <c r="H207" s="244"/>
      <c r="I207" s="244"/>
      <c r="J207" s="244"/>
      <c r="K207" s="286"/>
    </row>
    <row r="208" spans="2:11" s="1" customFormat="1" ht="15" customHeight="1">
      <c r="B208" s="265"/>
      <c r="C208" s="244" t="s">
        <v>866</v>
      </c>
      <c r="D208" s="244"/>
      <c r="E208" s="244"/>
      <c r="F208" s="264" t="s">
        <v>79</v>
      </c>
      <c r="G208" s="244"/>
      <c r="H208" s="366" t="s">
        <v>926</v>
      </c>
      <c r="I208" s="366"/>
      <c r="J208" s="366"/>
      <c r="K208" s="286"/>
    </row>
    <row r="209" spans="2:11" s="1" customFormat="1" ht="15" customHeight="1">
      <c r="B209" s="265"/>
      <c r="C209" s="271"/>
      <c r="D209" s="244"/>
      <c r="E209" s="244"/>
      <c r="F209" s="264" t="s">
        <v>761</v>
      </c>
      <c r="G209" s="244"/>
      <c r="H209" s="366" t="s">
        <v>762</v>
      </c>
      <c r="I209" s="366"/>
      <c r="J209" s="366"/>
      <c r="K209" s="286"/>
    </row>
    <row r="210" spans="2:11" s="1" customFormat="1" ht="15" customHeight="1">
      <c r="B210" s="265"/>
      <c r="C210" s="244"/>
      <c r="D210" s="244"/>
      <c r="E210" s="244"/>
      <c r="F210" s="264" t="s">
        <v>759</v>
      </c>
      <c r="G210" s="244"/>
      <c r="H210" s="366" t="s">
        <v>927</v>
      </c>
      <c r="I210" s="366"/>
      <c r="J210" s="366"/>
      <c r="K210" s="286"/>
    </row>
    <row r="211" spans="2:11" s="1" customFormat="1" ht="15" customHeight="1">
      <c r="B211" s="303"/>
      <c r="C211" s="271"/>
      <c r="D211" s="271"/>
      <c r="E211" s="271"/>
      <c r="F211" s="264" t="s">
        <v>763</v>
      </c>
      <c r="G211" s="250"/>
      <c r="H211" s="365" t="s">
        <v>764</v>
      </c>
      <c r="I211" s="365"/>
      <c r="J211" s="365"/>
      <c r="K211" s="304"/>
    </row>
    <row r="212" spans="2:11" s="1" customFormat="1" ht="15" customHeight="1">
      <c r="B212" s="303"/>
      <c r="C212" s="271"/>
      <c r="D212" s="271"/>
      <c r="E212" s="271"/>
      <c r="F212" s="264" t="s">
        <v>765</v>
      </c>
      <c r="G212" s="250"/>
      <c r="H212" s="365" t="s">
        <v>928</v>
      </c>
      <c r="I212" s="365"/>
      <c r="J212" s="365"/>
      <c r="K212" s="304"/>
    </row>
    <row r="213" spans="2:11" s="1" customFormat="1" ht="15" customHeight="1">
      <c r="B213" s="303"/>
      <c r="C213" s="271"/>
      <c r="D213" s="271"/>
      <c r="E213" s="271"/>
      <c r="F213" s="305"/>
      <c r="G213" s="250"/>
      <c r="H213" s="306"/>
      <c r="I213" s="306"/>
      <c r="J213" s="306"/>
      <c r="K213" s="304"/>
    </row>
    <row r="214" spans="2:11" s="1" customFormat="1" ht="15" customHeight="1">
      <c r="B214" s="303"/>
      <c r="C214" s="244" t="s">
        <v>890</v>
      </c>
      <c r="D214" s="271"/>
      <c r="E214" s="271"/>
      <c r="F214" s="264">
        <v>1</v>
      </c>
      <c r="G214" s="250"/>
      <c r="H214" s="365" t="s">
        <v>929</v>
      </c>
      <c r="I214" s="365"/>
      <c r="J214" s="365"/>
      <c r="K214" s="304"/>
    </row>
    <row r="215" spans="2:11" s="1" customFormat="1" ht="15" customHeight="1">
      <c r="B215" s="303"/>
      <c r="C215" s="271"/>
      <c r="D215" s="271"/>
      <c r="E215" s="271"/>
      <c r="F215" s="264">
        <v>2</v>
      </c>
      <c r="G215" s="250"/>
      <c r="H215" s="365" t="s">
        <v>930</v>
      </c>
      <c r="I215" s="365"/>
      <c r="J215" s="365"/>
      <c r="K215" s="304"/>
    </row>
    <row r="216" spans="2:11" s="1" customFormat="1" ht="15" customHeight="1">
      <c r="B216" s="303"/>
      <c r="C216" s="271"/>
      <c r="D216" s="271"/>
      <c r="E216" s="271"/>
      <c r="F216" s="264">
        <v>3</v>
      </c>
      <c r="G216" s="250"/>
      <c r="H216" s="365" t="s">
        <v>931</v>
      </c>
      <c r="I216" s="365"/>
      <c r="J216" s="365"/>
      <c r="K216" s="304"/>
    </row>
    <row r="217" spans="2:11" s="1" customFormat="1" ht="15" customHeight="1">
      <c r="B217" s="303"/>
      <c r="C217" s="271"/>
      <c r="D217" s="271"/>
      <c r="E217" s="271"/>
      <c r="F217" s="264">
        <v>4</v>
      </c>
      <c r="G217" s="250"/>
      <c r="H217" s="365" t="s">
        <v>932</v>
      </c>
      <c r="I217" s="365"/>
      <c r="J217" s="365"/>
      <c r="K217" s="304"/>
    </row>
    <row r="218" spans="2:11" s="1" customFormat="1" ht="12.75" customHeight="1">
      <c r="B218" s="307"/>
      <c r="C218" s="308"/>
      <c r="D218" s="308"/>
      <c r="E218" s="308"/>
      <c r="F218" s="308"/>
      <c r="G218" s="308"/>
      <c r="H218" s="308"/>
      <c r="I218" s="308"/>
      <c r="J218" s="308"/>
      <c r="K218" s="309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101a - I. etapa - Komu...</vt:lpstr>
      <vt:lpstr>SO 101b - II.etapa - Komu...</vt:lpstr>
      <vt:lpstr>SO 101aa - I. etapa Sadov...</vt:lpstr>
      <vt:lpstr>SO 101bb - II. etapa Sado...</vt:lpstr>
      <vt:lpstr>SO 401a - I.etapa Veřejné...</vt:lpstr>
      <vt:lpstr>SO 401b - II.etapa Veřejn...</vt:lpstr>
      <vt:lpstr>Pokyny pro vyplnění</vt:lpstr>
      <vt:lpstr>'Rekapitulace stavby'!Názvy_tisku</vt:lpstr>
      <vt:lpstr>'SO 101a - I. etapa - Komu...'!Názvy_tisku</vt:lpstr>
      <vt:lpstr>'SO 101aa - I. etapa Sadov...'!Názvy_tisku</vt:lpstr>
      <vt:lpstr>'SO 101b - II.etapa - Komu...'!Názvy_tisku</vt:lpstr>
      <vt:lpstr>'SO 101bb - II. etapa Sado...'!Názvy_tisku</vt:lpstr>
      <vt:lpstr>'SO 401a - I.etapa Veřejné...'!Názvy_tisku</vt:lpstr>
      <vt:lpstr>'SO 401b - II.etapa Veřejn...'!Názvy_tisku</vt:lpstr>
      <vt:lpstr>'Pokyny pro vyplnění'!Oblast_tisku</vt:lpstr>
      <vt:lpstr>'Rekapitulace stavby'!Oblast_tisku</vt:lpstr>
      <vt:lpstr>'SO 101a - I. etapa - Komu...'!Oblast_tisku</vt:lpstr>
      <vt:lpstr>'SO 101aa - I. etapa Sadov...'!Oblast_tisku</vt:lpstr>
      <vt:lpstr>'SO 101b - II.etapa - Komu...'!Oblast_tisku</vt:lpstr>
      <vt:lpstr>'SO 101bb - II. etapa Sado...'!Oblast_tisku</vt:lpstr>
      <vt:lpstr>'SO 401a - I.etapa Veřejné...'!Oblast_tisku</vt:lpstr>
      <vt:lpstr>'SO 401b - II.etapa Veřejn...'!Oblast_tisku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DESKTOP-QDSENHU\Rohlíková</dc:creator>
  <cp:lastModifiedBy>Zatloukal Jiří</cp:lastModifiedBy>
  <dcterms:created xsi:type="dcterms:W3CDTF">2021-04-22T11:14:59Z</dcterms:created>
  <dcterms:modified xsi:type="dcterms:W3CDTF">2021-05-27T04:57:19Z</dcterms:modified>
</cp:coreProperties>
</file>